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9228" windowHeight="4848" tabRatio="869" activeTab="14"/>
  </bookViews>
  <sheets>
    <sheet name="RaB0403" sheetId="1" r:id="rId1"/>
    <sheet name="RaBM0408" sheetId="2" r:id="rId2"/>
    <sheet name="RaBM0331K" sheetId="3" r:id="rId3"/>
    <sheet name="RaB0330K" sheetId="4" r:id="rId4"/>
    <sheet name="CsB0330" sheetId="5" r:id="rId5"/>
    <sheet name="CsB0403" sheetId="6" r:id="rId6"/>
    <sheet name="CsBM0331" sheetId="7" r:id="rId7"/>
    <sheet name="CsBM0408" sheetId="8" r:id="rId8"/>
    <sheet name="CoB0330" sheetId="9" r:id="rId9"/>
    <sheet name="CoB0403" sheetId="10" r:id="rId10"/>
    <sheet name="CoBM0331" sheetId="11" r:id="rId11"/>
    <sheet name="CoBM0408" sheetId="12" r:id="rId12"/>
    <sheet name="RaBM0331" sheetId="13" r:id="rId13"/>
    <sheet name="RaB0330" sheetId="14" r:id="rId14"/>
    <sheet name="AmB0330" sheetId="15" r:id="rId15"/>
  </sheets>
  <definedNames/>
  <calcPr fullCalcOnLoad="1"/>
</workbook>
</file>

<file path=xl/sharedStrings.xml><?xml version="1.0" encoding="utf-8"?>
<sst xmlns="http://schemas.openxmlformats.org/spreadsheetml/2006/main" count="514" uniqueCount="37">
  <si>
    <t>Ra-226</t>
  </si>
  <si>
    <t>3,6375 MBq</t>
  </si>
  <si>
    <t>Barit+magnetit 03.31.</t>
  </si>
  <si>
    <t>Barit+magnetit 04.08.</t>
  </si>
  <si>
    <t>Barit 04.03.</t>
  </si>
  <si>
    <t>Barit 03.30.</t>
  </si>
  <si>
    <t>Cs-137</t>
  </si>
  <si>
    <t>70,506 MBq</t>
  </si>
  <si>
    <t>Co-60</t>
  </si>
  <si>
    <t>61,632 MBq</t>
  </si>
  <si>
    <t>70,536 MBq</t>
  </si>
  <si>
    <t>36,375 MBq</t>
  </si>
  <si>
    <t>Am-241</t>
  </si>
  <si>
    <t>105,488 MBq</t>
  </si>
  <si>
    <t>Izotóp</t>
  </si>
  <si>
    <t>Aktivitás</t>
  </si>
  <si>
    <t>Minta neve</t>
  </si>
  <si>
    <t>Háttér /imp/6sec/</t>
  </si>
  <si>
    <t>Háttér (nSv/h)</t>
  </si>
  <si>
    <t>Sorszám</t>
  </si>
  <si>
    <t>Vastagság (mm)</t>
  </si>
  <si>
    <t>Vastagság átlag</t>
  </si>
  <si>
    <t>Int. Árnyékolás nélkül (imp/6sec)</t>
  </si>
  <si>
    <t>Átlag</t>
  </si>
  <si>
    <t>Korrigálás háttérrel</t>
  </si>
  <si>
    <t>Mért értékek (imp/6sec)</t>
  </si>
  <si>
    <t>Korrigálás háttérel</t>
  </si>
  <si>
    <t>Lineáris gyengétési tényező</t>
  </si>
  <si>
    <t>Tizedelő</t>
  </si>
  <si>
    <t>Felező</t>
  </si>
  <si>
    <t>Dózistelj. árnyékolás nélkül (nsv/h)</t>
  </si>
  <si>
    <t>Nc-483</t>
  </si>
  <si>
    <t>900 KeV vágás</t>
  </si>
  <si>
    <t>500 keV vágás</t>
  </si>
  <si>
    <t>Mért értékek (nSv/h)</t>
  </si>
  <si>
    <t>LnIMP</t>
  </si>
  <si>
    <t>Korreláció: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</si>
</sst>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6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25"/>
      <color indexed="8"/>
      <name val="Arial"/>
      <family val="0"/>
    </font>
    <font>
      <b/>
      <sz val="10.25"/>
      <color indexed="8"/>
      <name val="Arial"/>
      <family val="0"/>
    </font>
    <font>
      <b/>
      <sz val="12"/>
      <color indexed="8"/>
      <name val="Arial"/>
      <family val="0"/>
    </font>
    <font>
      <sz val="9.4"/>
      <color indexed="8"/>
      <name val="Arial"/>
      <family val="0"/>
    </font>
    <font>
      <b/>
      <sz val="8.2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.75"/>
      <color indexed="8"/>
      <name val="Arial"/>
      <family val="0"/>
    </font>
    <font>
      <sz val="7.35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8.25"/>
      <color indexed="8"/>
      <name val="Arial"/>
      <family val="0"/>
    </font>
    <font>
      <sz val="12"/>
      <color indexed="8"/>
      <name val="Arial"/>
      <family val="0"/>
    </font>
    <font>
      <b/>
      <sz val="15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sz val="8.95"/>
      <color indexed="8"/>
      <name val="Arial"/>
      <family val="0"/>
    </font>
    <font>
      <sz val="8.75"/>
      <color indexed="8"/>
      <name val="Arial"/>
      <family val="0"/>
    </font>
    <font>
      <b/>
      <sz val="10"/>
      <color indexed="8"/>
      <name val="Arial"/>
      <family val="0"/>
    </font>
    <font>
      <sz val="8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34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Cs-137 sugárzás elnylődése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7175"/>
          <c:w val="0.74025"/>
          <c:h val="0.71"/>
        </c:manualLayout>
      </c:layout>
      <c:scatterChart>
        <c:scatterStyle val="smoothMarker"/>
        <c:varyColors val="0"/>
        <c:ser>
          <c:idx val="0"/>
          <c:order val="0"/>
          <c:tx>
            <c:v>Barit 03.30.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og"/>
            <c:dispEq val="0"/>
            <c:dispRSqr val="0"/>
          </c:trendline>
          <c:xVal>
            <c:numRef>
              <c:f>CsB0330!$H$2:$H$19</c:f>
              <c:numCache/>
            </c:numRef>
          </c:xVal>
          <c:yVal>
            <c:numRef>
              <c:f>CsB0330!$N$2:$N$19</c:f>
              <c:numCache/>
            </c:numRef>
          </c:yVal>
          <c:smooth val="1"/>
        </c:ser>
        <c:ser>
          <c:idx val="1"/>
          <c:order val="1"/>
          <c:tx>
            <c:v>Barit+Magnetit 03.31.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og"/>
            <c:dispEq val="0"/>
            <c:dispRSqr val="0"/>
          </c:trendline>
          <c:xVal>
            <c:numRef>
              <c:f>CsBM0331!$H$2:$H$19</c:f>
              <c:numCache>
                <c:ptCount val="18"/>
                <c:pt idx="0">
                  <c:v>20.233333333333334</c:v>
                </c:pt>
                <c:pt idx="3">
                  <c:v>39.96666666666667</c:v>
                </c:pt>
                <c:pt idx="6">
                  <c:v>60.86666666666667</c:v>
                </c:pt>
                <c:pt idx="9">
                  <c:v>80.53333333333333</c:v>
                </c:pt>
                <c:pt idx="12">
                  <c:v>100.76666666666667</c:v>
                </c:pt>
                <c:pt idx="15">
                  <c:v>120.5</c:v>
                </c:pt>
              </c:numCache>
            </c:numRef>
          </c:xVal>
          <c:yVal>
            <c:numRef>
              <c:f>CsBM0331!$N$2:$N$19</c:f>
              <c:numCache>
                <c:ptCount val="18"/>
                <c:pt idx="0">
                  <c:v>51944</c:v>
                </c:pt>
                <c:pt idx="3">
                  <c:v>33957.333333333336</c:v>
                </c:pt>
                <c:pt idx="6">
                  <c:v>22891.666666666668</c:v>
                </c:pt>
                <c:pt idx="9">
                  <c:v>15773.333333333334</c:v>
                </c:pt>
                <c:pt idx="12">
                  <c:v>10739.666666666666</c:v>
                </c:pt>
                <c:pt idx="15">
                  <c:v>7424.333333333333</c:v>
                </c:pt>
              </c:numCache>
            </c:numRef>
          </c:yVal>
          <c:smooth val="1"/>
        </c:ser>
        <c:ser>
          <c:idx val="2"/>
          <c:order val="2"/>
          <c:tx>
            <c:v>Barit 04.03.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log"/>
            <c:dispEq val="0"/>
            <c:dispRSqr val="0"/>
          </c:trendline>
          <c:xVal>
            <c:numRef>
              <c:f>CsB0403!$H$2:$H$19</c:f>
              <c:numCache>
                <c:ptCount val="18"/>
                <c:pt idx="0">
                  <c:v>20.466666666666665</c:v>
                </c:pt>
                <c:pt idx="3">
                  <c:v>40.7</c:v>
                </c:pt>
                <c:pt idx="6">
                  <c:v>60.29999999999999</c:v>
                </c:pt>
                <c:pt idx="9">
                  <c:v>79.60000000000001</c:v>
                </c:pt>
                <c:pt idx="12">
                  <c:v>100.06666666666668</c:v>
                </c:pt>
                <c:pt idx="15">
                  <c:v>120.30000000000001</c:v>
                </c:pt>
              </c:numCache>
            </c:numRef>
          </c:xVal>
          <c:yVal>
            <c:numRef>
              <c:f>CsB0403!$N$2:$N$19</c:f>
              <c:numCache>
                <c:ptCount val="18"/>
                <c:pt idx="0">
                  <c:v>42733.66666666667</c:v>
                </c:pt>
                <c:pt idx="3">
                  <c:v>28277</c:v>
                </c:pt>
                <c:pt idx="6">
                  <c:v>18985</c:v>
                </c:pt>
                <c:pt idx="9">
                  <c:v>12597.333333333334</c:v>
                </c:pt>
                <c:pt idx="12">
                  <c:v>8841</c:v>
                </c:pt>
                <c:pt idx="15">
                  <c:v>5829.333333333333</c:v>
                </c:pt>
              </c:numCache>
            </c:numRef>
          </c:yVal>
          <c:smooth val="1"/>
        </c:ser>
        <c:ser>
          <c:idx val="3"/>
          <c:order val="3"/>
          <c:tx>
            <c:v>Barit+magnetit 04.08.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trendline>
            <c:spPr>
              <a:ln w="25400">
                <a:solidFill>
                  <a:srgbClr val="00FFFF"/>
                </a:solidFill>
              </a:ln>
            </c:spPr>
            <c:trendlineType val="log"/>
            <c:dispEq val="0"/>
            <c:dispRSqr val="0"/>
          </c:trendline>
          <c:xVal>
            <c:numRef>
              <c:f>CsBM0408!$H$2:$H$19</c:f>
              <c:numCache>
                <c:ptCount val="18"/>
                <c:pt idx="0">
                  <c:v>20.3</c:v>
                </c:pt>
                <c:pt idx="3">
                  <c:v>40.96666666666667</c:v>
                </c:pt>
                <c:pt idx="6">
                  <c:v>60.38333333333333</c:v>
                </c:pt>
                <c:pt idx="9">
                  <c:v>79.86666666666667</c:v>
                </c:pt>
                <c:pt idx="12">
                  <c:v>100.16666666666667</c:v>
                </c:pt>
                <c:pt idx="15">
                  <c:v>120.83333333333334</c:v>
                </c:pt>
              </c:numCache>
            </c:numRef>
          </c:xVal>
          <c:yVal>
            <c:numRef>
              <c:f>CsBM0408!$N$2:$N$19</c:f>
              <c:numCache>
                <c:ptCount val="18"/>
                <c:pt idx="0">
                  <c:v>47773.66666666667</c:v>
                </c:pt>
                <c:pt idx="3">
                  <c:v>31247.666666666664</c:v>
                </c:pt>
                <c:pt idx="6">
                  <c:v>21806</c:v>
                </c:pt>
                <c:pt idx="9">
                  <c:v>14973.333333333334</c:v>
                </c:pt>
                <c:pt idx="12">
                  <c:v>10367</c:v>
                </c:pt>
                <c:pt idx="15">
                  <c:v>7200.666666666666</c:v>
                </c:pt>
              </c:numCache>
            </c:numRef>
          </c:yVal>
          <c:smooth val="1"/>
        </c:ser>
        <c:axId val="43942740"/>
        <c:axId val="59940341"/>
      </c:scatterChart>
      <c:valAx>
        <c:axId val="43942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vastagság (mm)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40341"/>
        <c:crosses val="autoZero"/>
        <c:crossBetween val="midCat"/>
        <c:dispUnits/>
      </c:valAx>
      <c:valAx>
        <c:axId val="59940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Impulzus/ 6 sec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427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79425"/>
          <c:y val="0.34925"/>
          <c:w val="0.20175"/>
          <c:h val="0.2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Tizedelő rétegvastagság Co-60-ra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5775"/>
          <c:w val="0.728"/>
          <c:h val="0.7295"/>
        </c:manualLayout>
      </c:layout>
      <c:barChart>
        <c:barDir val="bar"/>
        <c:grouping val="clustered"/>
        <c:varyColors val="0"/>
        <c:ser>
          <c:idx val="0"/>
          <c:order val="0"/>
          <c:tx>
            <c:v>Barit 03.30.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CoB0330!$R$2</c:f>
              <c:numCache>
                <c:ptCount val="1"/>
                <c:pt idx="0">
                  <c:v>19.268862191138524</c:v>
                </c:pt>
              </c:numCache>
            </c:numRef>
          </c:val>
        </c:ser>
        <c:ser>
          <c:idx val="1"/>
          <c:order val="1"/>
          <c:tx>
            <c:v>Barit 04.03.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CoB0403!$R$2</c:f>
              <c:numCache/>
            </c:numRef>
          </c:val>
        </c:ser>
        <c:ser>
          <c:idx val="2"/>
          <c:order val="2"/>
          <c:tx>
            <c:v>Barit+Magnetit 03.31.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CoBM0331!$R$2</c:f>
              <c:numCache>
                <c:ptCount val="1"/>
                <c:pt idx="0">
                  <c:v>19.513084720002382</c:v>
                </c:pt>
              </c:numCache>
            </c:numRef>
          </c:val>
        </c:ser>
        <c:ser>
          <c:idx val="3"/>
          <c:order val="3"/>
          <c:tx>
            <c:v>Barit+Magnetit 04.08.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CoBM0408!$R$2</c:f>
              <c:numCache>
                <c:ptCount val="1"/>
                <c:pt idx="0">
                  <c:v>18.979088727189456</c:v>
                </c:pt>
              </c:numCache>
            </c:numRef>
          </c:val>
        </c:ser>
        <c:axId val="16935022"/>
        <c:axId val="18197471"/>
      </c:barChart>
      <c:catAx>
        <c:axId val="169350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97471"/>
        <c:crosses val="autoZero"/>
        <c:auto val="1"/>
        <c:lblOffset val="100"/>
        <c:tickLblSkip val="1"/>
        <c:noMultiLvlLbl val="0"/>
      </c:catAx>
      <c:valAx>
        <c:axId val="18197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Vastagság (cm)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35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25"/>
          <c:y val="0.34375"/>
          <c:w val="0.232"/>
          <c:h val="0.2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Felező rétegvastagság Co-60-ra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45"/>
          <c:w val="0.72475"/>
          <c:h val="0.73025"/>
        </c:manualLayout>
      </c:layout>
      <c:barChart>
        <c:barDir val="bar"/>
        <c:grouping val="clustered"/>
        <c:varyColors val="0"/>
        <c:ser>
          <c:idx val="0"/>
          <c:order val="0"/>
          <c:tx>
            <c:v>Barit 03.30.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CoB0330!$S$2</c:f>
              <c:numCache>
                <c:ptCount val="1"/>
                <c:pt idx="0">
                  <c:v>5.800505501848282</c:v>
                </c:pt>
              </c:numCache>
            </c:numRef>
          </c:val>
        </c:ser>
        <c:ser>
          <c:idx val="1"/>
          <c:order val="1"/>
          <c:tx>
            <c:v>Barit 04.03.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CoB0403!$S$2</c:f>
              <c:numCache/>
            </c:numRef>
          </c:val>
        </c:ser>
        <c:ser>
          <c:idx val="2"/>
          <c:order val="2"/>
          <c:tx>
            <c:v>Barit+Magnetit 03.31.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CoBM0331!$S$2</c:f>
              <c:numCache>
                <c:ptCount val="1"/>
                <c:pt idx="0">
                  <c:v>5.874023808653216</c:v>
                </c:pt>
              </c:numCache>
            </c:numRef>
          </c:val>
        </c:ser>
        <c:ser>
          <c:idx val="3"/>
          <c:order val="3"/>
          <c:tx>
            <c:v>Barit+Magnetit 04.08.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CoBM0408!$S$2</c:f>
              <c:numCache>
                <c:ptCount val="1"/>
                <c:pt idx="0">
                  <c:v>5.713274997252157</c:v>
                </c:pt>
              </c:numCache>
            </c:numRef>
          </c:val>
        </c:ser>
        <c:axId val="29559512"/>
        <c:axId val="64709017"/>
      </c:barChart>
      <c:catAx>
        <c:axId val="29559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09017"/>
        <c:crosses val="autoZero"/>
        <c:auto val="1"/>
        <c:lblOffset val="100"/>
        <c:tickLblSkip val="1"/>
        <c:noMultiLvlLbl val="0"/>
      </c:catAx>
      <c:valAx>
        <c:axId val="64709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Vastagság (cm)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59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"/>
          <c:y val="0.33425"/>
          <c:w val="0.23875"/>
          <c:h val="0.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Felező rétegvastagság Co-60-ra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4"/>
          <c:w val="0.71625"/>
          <c:h val="0.734"/>
        </c:manualLayout>
      </c:layout>
      <c:barChart>
        <c:barDir val="bar"/>
        <c:grouping val="clustered"/>
        <c:varyColors val="0"/>
        <c:ser>
          <c:idx val="0"/>
          <c:order val="0"/>
          <c:tx>
            <c:v>Barit 03.30.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CoB0330!$AE$2</c:f>
              <c:numCache>
                <c:ptCount val="1"/>
                <c:pt idx="0">
                  <c:v>5.812849552804241</c:v>
                </c:pt>
              </c:numCache>
            </c:numRef>
          </c:val>
        </c:ser>
        <c:ser>
          <c:idx val="1"/>
          <c:order val="1"/>
          <c:tx>
            <c:v>Barit 04.03.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CoB0403!$AE$2</c:f>
              <c:numCache/>
            </c:numRef>
          </c:val>
        </c:ser>
        <c:ser>
          <c:idx val="2"/>
          <c:order val="2"/>
          <c:tx>
            <c:v>Barit+Magnetit 03.31.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CoBM0331!$AE$2</c:f>
              <c:numCache>
                <c:ptCount val="1"/>
                <c:pt idx="0">
                  <c:v>5.727249081942442</c:v>
                </c:pt>
              </c:numCache>
            </c:numRef>
          </c:val>
        </c:ser>
        <c:ser>
          <c:idx val="3"/>
          <c:order val="3"/>
          <c:tx>
            <c:v>Barit+Magnetit 04.08.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CoBM0408!$AE$2</c:f>
              <c:numCache>
                <c:ptCount val="1"/>
                <c:pt idx="0">
                  <c:v>5.589687076833122</c:v>
                </c:pt>
              </c:numCache>
            </c:numRef>
          </c:val>
        </c:ser>
        <c:axId val="45510242"/>
        <c:axId val="6938995"/>
      </c:barChart>
      <c:catAx>
        <c:axId val="455102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38995"/>
        <c:crosses val="autoZero"/>
        <c:auto val="1"/>
        <c:lblOffset val="100"/>
        <c:tickLblSkip val="1"/>
        <c:noMultiLvlLbl val="0"/>
      </c:catAx>
      <c:valAx>
        <c:axId val="6938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Vastagság (cm)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10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25"/>
          <c:y val="0.34175"/>
          <c:w val="0.24175"/>
          <c:h val="0.2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Tizedelő rétegvastagság Co-60-ra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55"/>
          <c:w val="0.72475"/>
          <c:h val="0.73425"/>
        </c:manualLayout>
      </c:layout>
      <c:barChart>
        <c:barDir val="bar"/>
        <c:grouping val="clustered"/>
        <c:varyColors val="0"/>
        <c:ser>
          <c:idx val="0"/>
          <c:order val="0"/>
          <c:tx>
            <c:v>Barit 03.30.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CoB0330!$AD$2</c:f>
              <c:numCache>
                <c:ptCount val="1"/>
                <c:pt idx="0">
                  <c:v>19.30986824081385</c:v>
                </c:pt>
              </c:numCache>
            </c:numRef>
          </c:val>
        </c:ser>
        <c:ser>
          <c:idx val="1"/>
          <c:order val="1"/>
          <c:tx>
            <c:v>Barit 04.03.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CoB0403!$AD$2</c:f>
              <c:numCache/>
            </c:numRef>
          </c:val>
        </c:ser>
        <c:ser>
          <c:idx val="2"/>
          <c:order val="2"/>
          <c:tx>
            <c:v>Barit+Magnetit 03.31.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CoBM0331!$AD$2</c:f>
              <c:numCache>
                <c:ptCount val="1"/>
                <c:pt idx="0">
                  <c:v>19.02550963172245</c:v>
                </c:pt>
              </c:numCache>
            </c:numRef>
          </c:val>
        </c:ser>
        <c:ser>
          <c:idx val="3"/>
          <c:order val="3"/>
          <c:tx>
            <c:v>Barit+Magnetit 04.08.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CoBM0408!$AD$2</c:f>
              <c:numCache>
                <c:ptCount val="1"/>
                <c:pt idx="0">
                  <c:v>18.568538542160763</c:v>
                </c:pt>
              </c:numCache>
            </c:numRef>
          </c:val>
        </c:ser>
        <c:axId val="62450956"/>
        <c:axId val="25187693"/>
      </c:barChart>
      <c:catAx>
        <c:axId val="624509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87693"/>
        <c:crosses val="autoZero"/>
        <c:auto val="1"/>
        <c:lblOffset val="100"/>
        <c:tickLblSkip val="1"/>
        <c:noMultiLvlLbl val="0"/>
      </c:catAx>
      <c:valAx>
        <c:axId val="25187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Vastagság (cm)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509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25"/>
          <c:y val="0.34625"/>
          <c:w val="0.234"/>
          <c:h val="0.2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Cs-137 sugárzás elnylődése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7125"/>
          <c:w val="0.73025"/>
          <c:h val="0.71075"/>
        </c:manualLayout>
      </c:layout>
      <c:scatterChart>
        <c:scatterStyle val="smoothMarker"/>
        <c:varyColors val="0"/>
        <c:ser>
          <c:idx val="0"/>
          <c:order val="0"/>
          <c:tx>
            <c:v>Barit 03.30.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CsB0330!$H$2:$H$19</c:f>
              <c:numCache/>
            </c:numRef>
          </c:xVal>
          <c:yVal>
            <c:numRef>
              <c:f>CsB0330!$AA$2:$AA$19</c:f>
              <c:numCache/>
            </c:numRef>
          </c:yVal>
          <c:smooth val="1"/>
        </c:ser>
        <c:ser>
          <c:idx val="1"/>
          <c:order val="1"/>
          <c:tx>
            <c:v>Barit+Magnetit 03.31.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CsBM0331!$H$2:$H$19</c:f>
              <c:numCache>
                <c:ptCount val="18"/>
                <c:pt idx="0">
                  <c:v>20.233333333333334</c:v>
                </c:pt>
                <c:pt idx="3">
                  <c:v>39.96666666666667</c:v>
                </c:pt>
                <c:pt idx="6">
                  <c:v>60.86666666666667</c:v>
                </c:pt>
                <c:pt idx="9">
                  <c:v>80.53333333333333</c:v>
                </c:pt>
                <c:pt idx="12">
                  <c:v>100.76666666666667</c:v>
                </c:pt>
                <c:pt idx="15">
                  <c:v>120.5</c:v>
                </c:pt>
              </c:numCache>
            </c:numRef>
          </c:xVal>
          <c:yVal>
            <c:numRef>
              <c:f>CsBM0331!$AA$2:$AA$19</c:f>
              <c:numCache>
                <c:ptCount val="18"/>
                <c:pt idx="0">
                  <c:v>24024.333333333336</c:v>
                </c:pt>
                <c:pt idx="3">
                  <c:v>16591</c:v>
                </c:pt>
                <c:pt idx="6">
                  <c:v>11137.666666666666</c:v>
                </c:pt>
                <c:pt idx="9">
                  <c:v>7927.666666666667</c:v>
                </c:pt>
                <c:pt idx="12">
                  <c:v>5751</c:v>
                </c:pt>
                <c:pt idx="15">
                  <c:v>4294.333333333334</c:v>
                </c:pt>
              </c:numCache>
            </c:numRef>
          </c:yVal>
          <c:smooth val="1"/>
        </c:ser>
        <c:ser>
          <c:idx val="2"/>
          <c:order val="2"/>
          <c:tx>
            <c:v>Barit 04.03.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CsB0403!$H$2:$H$19</c:f>
              <c:numCache>
                <c:ptCount val="18"/>
                <c:pt idx="0">
                  <c:v>20.466666666666665</c:v>
                </c:pt>
                <c:pt idx="3">
                  <c:v>40.7</c:v>
                </c:pt>
                <c:pt idx="6">
                  <c:v>60.29999999999999</c:v>
                </c:pt>
                <c:pt idx="9">
                  <c:v>79.60000000000001</c:v>
                </c:pt>
                <c:pt idx="12">
                  <c:v>100.06666666666668</c:v>
                </c:pt>
                <c:pt idx="15">
                  <c:v>120.30000000000001</c:v>
                </c:pt>
              </c:numCache>
            </c:numRef>
          </c:xVal>
          <c:yVal>
            <c:numRef>
              <c:f>CsB0403!$AA$2:$AA$19</c:f>
              <c:numCache>
                <c:ptCount val="18"/>
                <c:pt idx="0">
                  <c:v>23395.666666666664</c:v>
                </c:pt>
                <c:pt idx="3">
                  <c:v>16695.666666666664</c:v>
                </c:pt>
                <c:pt idx="6">
                  <c:v>11862.333333333334</c:v>
                </c:pt>
                <c:pt idx="9">
                  <c:v>8039</c:v>
                </c:pt>
                <c:pt idx="12">
                  <c:v>5749</c:v>
                </c:pt>
                <c:pt idx="15">
                  <c:v>4232.333333333333</c:v>
                </c:pt>
              </c:numCache>
            </c:numRef>
          </c:yVal>
          <c:smooth val="1"/>
        </c:ser>
        <c:ser>
          <c:idx val="3"/>
          <c:order val="3"/>
          <c:tx>
            <c:v>Barit+magnetit 04.08.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CsBM0408!$H$2:$H$19</c:f>
              <c:numCache>
                <c:ptCount val="18"/>
                <c:pt idx="0">
                  <c:v>20.3</c:v>
                </c:pt>
                <c:pt idx="3">
                  <c:v>40.96666666666667</c:v>
                </c:pt>
                <c:pt idx="6">
                  <c:v>60.38333333333333</c:v>
                </c:pt>
                <c:pt idx="9">
                  <c:v>79.86666666666667</c:v>
                </c:pt>
                <c:pt idx="12">
                  <c:v>100.16666666666667</c:v>
                </c:pt>
                <c:pt idx="15">
                  <c:v>120.83333333333334</c:v>
                </c:pt>
              </c:numCache>
            </c:numRef>
          </c:xVal>
          <c:yVal>
            <c:numRef>
              <c:f>CsBM0408!$AA$2:$AA$19</c:f>
              <c:numCache>
                <c:ptCount val="18"/>
                <c:pt idx="0">
                  <c:v>23979.333333333336</c:v>
                </c:pt>
                <c:pt idx="3">
                  <c:v>16052.666666666666</c:v>
                </c:pt>
                <c:pt idx="6">
                  <c:v>11429.333333333332</c:v>
                </c:pt>
                <c:pt idx="9">
                  <c:v>8278</c:v>
                </c:pt>
                <c:pt idx="12">
                  <c:v>5966</c:v>
                </c:pt>
                <c:pt idx="15">
                  <c:v>4266</c:v>
                </c:pt>
              </c:numCache>
            </c:numRef>
          </c:yVal>
          <c:smooth val="1"/>
        </c:ser>
        <c:axId val="2592158"/>
        <c:axId val="23329423"/>
      </c:scatterChart>
      <c:valAx>
        <c:axId val="2592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vastagság (mm)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29423"/>
        <c:crosses val="autoZero"/>
        <c:crossBetween val="midCat"/>
        <c:dispUnits/>
      </c:valAx>
      <c:valAx>
        <c:axId val="23329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Dózisteljesítmény (nSv/h)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21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15"/>
          <c:y val="0.351"/>
          <c:w val="0.21425"/>
          <c:h val="0.2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Tizedelő rétegvastagság Cs-137-re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4925"/>
          <c:w val="0.69175"/>
          <c:h val="0.75225"/>
        </c:manualLayout>
      </c:layout>
      <c:barChart>
        <c:barDir val="bar"/>
        <c:grouping val="clustered"/>
        <c:varyColors val="0"/>
        <c:ser>
          <c:idx val="1"/>
          <c:order val="0"/>
          <c:tx>
            <c:v>Barit 03.30.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CsB0330!$R$2</c:f>
              <c:numCache>
                <c:ptCount val="1"/>
                <c:pt idx="0">
                  <c:v>12.3328339532732</c:v>
                </c:pt>
              </c:numCache>
            </c:numRef>
          </c:val>
        </c:ser>
        <c:ser>
          <c:idx val="2"/>
          <c:order val="1"/>
          <c:tx>
            <c:v>Barit 04.03.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CsB0403!$R$2</c:f>
              <c:numCache>
                <c:ptCount val="1"/>
                <c:pt idx="0">
                  <c:v>11.790015252087814</c:v>
                </c:pt>
              </c:numCache>
            </c:numRef>
          </c:val>
        </c:ser>
        <c:ser>
          <c:idx val="0"/>
          <c:order val="2"/>
          <c:tx>
            <c:v>Barit+Magnetit 03.31.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CsBM0331!$R$2</c:f>
              <c:numCache/>
            </c:numRef>
          </c:val>
        </c:ser>
        <c:ser>
          <c:idx val="3"/>
          <c:order val="3"/>
          <c:tx>
            <c:v>Barir+Magnetit 04.08.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CsBM0408!$R$2</c:f>
              <c:numCache>
                <c:ptCount val="1"/>
                <c:pt idx="0">
                  <c:v>12.138821740541239</c:v>
                </c:pt>
              </c:numCache>
            </c:numRef>
          </c:val>
        </c:ser>
        <c:axId val="8638216"/>
        <c:axId val="10635081"/>
      </c:barChart>
      <c:catAx>
        <c:axId val="86382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35081"/>
        <c:crosses val="autoZero"/>
        <c:auto val="1"/>
        <c:lblOffset val="100"/>
        <c:tickLblSkip val="1"/>
        <c:noMultiLvlLbl val="0"/>
      </c:catAx>
      <c:valAx>
        <c:axId val="10635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Vastagág (cm)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382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5"/>
          <c:y val="0.3635"/>
          <c:w val="0.2585"/>
          <c:h val="0.2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Felező rétegvastagság Cs-137-re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725"/>
          <c:w val="0.72075"/>
          <c:h val="0.7305"/>
        </c:manualLayout>
      </c:layout>
      <c:barChart>
        <c:barDir val="bar"/>
        <c:grouping val="clustered"/>
        <c:varyColors val="0"/>
        <c:ser>
          <c:idx val="1"/>
          <c:order val="0"/>
          <c:tx>
            <c:v>Barit 03.30.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CsB0330!$S$2</c:f>
              <c:numCache>
                <c:ptCount val="1"/>
                <c:pt idx="0">
                  <c:v>3.7125529514784312</c:v>
                </c:pt>
              </c:numCache>
            </c:numRef>
          </c:val>
        </c:ser>
        <c:ser>
          <c:idx val="2"/>
          <c:order val="1"/>
          <c:tx>
            <c:v>Barit 04.03.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CsB0403!$S$2</c:f>
              <c:numCache>
                <c:ptCount val="1"/>
                <c:pt idx="0">
                  <c:v>3.549148240214267</c:v>
                </c:pt>
              </c:numCache>
            </c:numRef>
          </c:val>
        </c:ser>
        <c:ser>
          <c:idx val="0"/>
          <c:order val="2"/>
          <c:tx>
            <c:v>Barit+Magnetit 03.31.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CsBM0331!$S$2</c:f>
              <c:numCache/>
            </c:numRef>
          </c:val>
        </c:ser>
        <c:ser>
          <c:idx val="3"/>
          <c:order val="3"/>
          <c:tx>
            <c:v>Barir+Magnetit 04.08.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CsBM0408!$S$2</c:f>
              <c:numCache>
                <c:ptCount val="1"/>
                <c:pt idx="0">
                  <c:v>3.65414945592097</c:v>
                </c:pt>
              </c:numCache>
            </c:numRef>
          </c:val>
        </c:ser>
        <c:axId val="28606866"/>
        <c:axId val="56135203"/>
      </c:barChart>
      <c:catAx>
        <c:axId val="286068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35203"/>
        <c:crosses val="autoZero"/>
        <c:auto val="1"/>
        <c:lblOffset val="100"/>
        <c:tickLblSkip val="1"/>
        <c:noMultiLvlLbl val="0"/>
      </c:catAx>
      <c:valAx>
        <c:axId val="56135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Vastagág (cm)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068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34275"/>
          <c:w val="0.23925"/>
          <c:h val="0.2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Felező rétegvastagság Cs-137-re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485"/>
          <c:w val="0.697"/>
          <c:h val="0.7535"/>
        </c:manualLayout>
      </c:layout>
      <c:barChart>
        <c:barDir val="bar"/>
        <c:grouping val="clustered"/>
        <c:varyColors val="0"/>
        <c:ser>
          <c:idx val="1"/>
          <c:order val="0"/>
          <c:tx>
            <c:v>Barit 03.30.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CsB0330!$AE$2</c:f>
              <c:numCache>
                <c:ptCount val="1"/>
                <c:pt idx="0">
                  <c:v>3.930944914747265</c:v>
                </c:pt>
              </c:numCache>
            </c:numRef>
          </c:val>
        </c:ser>
        <c:ser>
          <c:idx val="2"/>
          <c:order val="1"/>
          <c:tx>
            <c:v>Barit 04.03.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CsB0403!$AE$2</c:f>
              <c:numCache>
                <c:ptCount val="1"/>
                <c:pt idx="0">
                  <c:v>3.767312082290483</c:v>
                </c:pt>
              </c:numCache>
            </c:numRef>
          </c:val>
        </c:ser>
        <c:ser>
          <c:idx val="0"/>
          <c:order val="2"/>
          <c:tx>
            <c:v>Barit+Magnetit 03.31.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CsBM0331!$AE$2</c:f>
              <c:numCache/>
            </c:numRef>
          </c:val>
        </c:ser>
        <c:ser>
          <c:idx val="3"/>
          <c:order val="3"/>
          <c:tx>
            <c:v>Barir+Magnetit 04.08.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CsBM0408!$AE$2</c:f>
              <c:numCache>
                <c:ptCount val="1"/>
                <c:pt idx="0">
                  <c:v>3.708095993834794</c:v>
                </c:pt>
              </c:numCache>
            </c:numRef>
          </c:val>
        </c:ser>
        <c:axId val="35454780"/>
        <c:axId val="50657565"/>
      </c:barChart>
      <c:catAx>
        <c:axId val="354547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57565"/>
        <c:crosses val="autoZero"/>
        <c:auto val="1"/>
        <c:lblOffset val="100"/>
        <c:tickLblSkip val="1"/>
        <c:noMultiLvlLbl val="0"/>
      </c:catAx>
      <c:valAx>
        <c:axId val="50657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Vastagág (cm)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54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5"/>
          <c:y val="0.36425"/>
          <c:w val="0.2535"/>
          <c:h val="0.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Tizedelő rétegvastagság Cs-137-re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49"/>
          <c:w val="0.69075"/>
          <c:h val="0.75275"/>
        </c:manualLayout>
      </c:layout>
      <c:barChart>
        <c:barDir val="bar"/>
        <c:grouping val="clustered"/>
        <c:varyColors val="0"/>
        <c:ser>
          <c:idx val="1"/>
          <c:order val="0"/>
          <c:tx>
            <c:v>Barit 03.30.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CsB0330!$AD$2</c:f>
              <c:numCache>
                <c:ptCount val="1"/>
                <c:pt idx="0">
                  <c:v>13.058316351753545</c:v>
                </c:pt>
              </c:numCache>
            </c:numRef>
          </c:val>
        </c:ser>
        <c:ser>
          <c:idx val="2"/>
          <c:order val="1"/>
          <c:tx>
            <c:v>Barit 04.03.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CsB0403!$AD$2</c:f>
              <c:numCache>
                <c:ptCount val="1"/>
                <c:pt idx="0">
                  <c:v>12.514739848369365</c:v>
                </c:pt>
              </c:numCache>
            </c:numRef>
          </c:val>
        </c:ser>
        <c:ser>
          <c:idx val="0"/>
          <c:order val="2"/>
          <c:tx>
            <c:v>Barit+Magnetit 03.31.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CsBM0331!$AD$2</c:f>
              <c:numCache/>
            </c:numRef>
          </c:val>
        </c:ser>
        <c:ser>
          <c:idx val="3"/>
          <c:order val="3"/>
          <c:tx>
            <c:v>Barir+Magnetit 04.08.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CsBM0408!$AD$2</c:f>
              <c:numCache>
                <c:ptCount val="1"/>
                <c:pt idx="0">
                  <c:v>12.318028260459077</c:v>
                </c:pt>
              </c:numCache>
            </c:numRef>
          </c:val>
        </c:ser>
        <c:axId val="53264902"/>
        <c:axId val="9622071"/>
      </c:barChart>
      <c:catAx>
        <c:axId val="53264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22071"/>
        <c:crosses val="autoZero"/>
        <c:auto val="1"/>
        <c:lblOffset val="100"/>
        <c:tickLblSkip val="1"/>
        <c:noMultiLvlLbl val="0"/>
      </c:catAx>
      <c:valAx>
        <c:axId val="9622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Vastagág (cm)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64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"/>
          <c:y val="0.36225"/>
          <c:w val="0.259"/>
          <c:h val="0.2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Co-60 sugárzás elnyelődése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13075"/>
          <c:w val="0.67625"/>
          <c:h val="0.64125"/>
        </c:manualLayout>
      </c:layout>
      <c:scatterChart>
        <c:scatterStyle val="lineMarker"/>
        <c:varyColors val="0"/>
        <c:ser>
          <c:idx val="0"/>
          <c:order val="0"/>
          <c:tx>
            <c:v>Barit 03.30.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og"/>
            <c:dispEq val="0"/>
            <c:dispRSqr val="0"/>
          </c:trendline>
          <c:xVal>
            <c:numRef>
              <c:f>CoB0330!$H$2:$H$19</c:f>
              <c:numCache/>
            </c:numRef>
          </c:xVal>
          <c:yVal>
            <c:numRef>
              <c:f>CoB0330!$N$2:$N$19</c:f>
              <c:numCache/>
            </c:numRef>
          </c:yVal>
          <c:smooth val="0"/>
        </c:ser>
        <c:ser>
          <c:idx val="1"/>
          <c:order val="1"/>
          <c:tx>
            <c:v>Barit 04.03.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og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xVal>
            <c:numRef>
              <c:f>CoB0403!$H$2:$H$19</c:f>
              <c:numCache>
                <c:ptCount val="18"/>
                <c:pt idx="0">
                  <c:v>20.466666666666665</c:v>
                </c:pt>
                <c:pt idx="3">
                  <c:v>40.7</c:v>
                </c:pt>
                <c:pt idx="6">
                  <c:v>60.29999999999999</c:v>
                </c:pt>
                <c:pt idx="9">
                  <c:v>79.60000000000001</c:v>
                </c:pt>
                <c:pt idx="12">
                  <c:v>100.06666666666668</c:v>
                </c:pt>
                <c:pt idx="15">
                  <c:v>120.30000000000001</c:v>
                </c:pt>
              </c:numCache>
            </c:numRef>
          </c:xVal>
          <c:yVal>
            <c:numRef>
              <c:f>CoB0403!$N$2:$N$19</c:f>
              <c:numCache>
                <c:ptCount val="18"/>
                <c:pt idx="0">
                  <c:v>78605</c:v>
                </c:pt>
                <c:pt idx="3">
                  <c:v>60091.33333333333</c:v>
                </c:pt>
                <c:pt idx="6">
                  <c:v>46877.666666666664</c:v>
                </c:pt>
                <c:pt idx="9">
                  <c:v>35640.666666666664</c:v>
                </c:pt>
                <c:pt idx="12">
                  <c:v>27732</c:v>
                </c:pt>
                <c:pt idx="15">
                  <c:v>21136</c:v>
                </c:pt>
              </c:numCache>
            </c:numRef>
          </c:yVal>
          <c:smooth val="0"/>
        </c:ser>
        <c:ser>
          <c:idx val="2"/>
          <c:order val="2"/>
          <c:tx>
            <c:v>Barit+Magnetit 03.31.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log"/>
            <c:dispEq val="0"/>
            <c:dispRSqr val="0"/>
          </c:trendline>
          <c:xVal>
            <c:numRef>
              <c:f>CoBM0331!$H$2:$H$19</c:f>
              <c:numCache>
                <c:ptCount val="18"/>
                <c:pt idx="0">
                  <c:v>20.233333333333334</c:v>
                </c:pt>
                <c:pt idx="3">
                  <c:v>39.96666666666667</c:v>
                </c:pt>
                <c:pt idx="6">
                  <c:v>60.86666666666667</c:v>
                </c:pt>
                <c:pt idx="9">
                  <c:v>80.53333333333333</c:v>
                </c:pt>
                <c:pt idx="12">
                  <c:v>100.76666666666667</c:v>
                </c:pt>
                <c:pt idx="15">
                  <c:v>120.5</c:v>
                </c:pt>
              </c:numCache>
            </c:numRef>
          </c:xVal>
          <c:yVal>
            <c:numRef>
              <c:f>CoBM0331!$N$2:$N$19</c:f>
              <c:numCache>
                <c:ptCount val="18"/>
                <c:pt idx="0">
                  <c:v>76332.66666666666</c:v>
                </c:pt>
                <c:pt idx="3">
                  <c:v>59564.66666666667</c:v>
                </c:pt>
                <c:pt idx="6">
                  <c:v>45845.66666666667</c:v>
                </c:pt>
                <c:pt idx="9">
                  <c:v>35620.66666666667</c:v>
                </c:pt>
                <c:pt idx="12">
                  <c:v>27317</c:v>
                </c:pt>
                <c:pt idx="15">
                  <c:v>20957.333333333332</c:v>
                </c:pt>
              </c:numCache>
            </c:numRef>
          </c:yVal>
          <c:smooth val="0"/>
        </c:ser>
        <c:ser>
          <c:idx val="3"/>
          <c:order val="3"/>
          <c:tx>
            <c:v>Barit+Magnetit 04.08.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trendline>
            <c:spPr>
              <a:ln w="25400">
                <a:solidFill>
                  <a:srgbClr val="00FFFF"/>
                </a:solidFill>
              </a:ln>
            </c:spPr>
            <c:trendlineType val="log"/>
            <c:dispEq val="0"/>
            <c:dispRSqr val="0"/>
          </c:trendline>
          <c:xVal>
            <c:numRef>
              <c:f>CoBM0408!$H$2:$H$19</c:f>
              <c:numCache>
                <c:ptCount val="18"/>
                <c:pt idx="0">
                  <c:v>20.3</c:v>
                </c:pt>
                <c:pt idx="3">
                  <c:v>40.96666666666667</c:v>
                </c:pt>
                <c:pt idx="6">
                  <c:v>60.38333333333333</c:v>
                </c:pt>
                <c:pt idx="9">
                  <c:v>79.86666666666667</c:v>
                </c:pt>
                <c:pt idx="12">
                  <c:v>100.16666666666667</c:v>
                </c:pt>
                <c:pt idx="15">
                  <c:v>120.83333333333334</c:v>
                </c:pt>
              </c:numCache>
            </c:numRef>
          </c:xVal>
          <c:yVal>
            <c:numRef>
              <c:f>CoB0330!$N$2:$N$19</c:f>
              <c:numCache/>
            </c:numRef>
          </c:yVal>
          <c:smooth val="0"/>
        </c:ser>
        <c:axId val="19489776"/>
        <c:axId val="41190257"/>
      </c:scatterChart>
      <c:valAx>
        <c:axId val="19489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Vastagság (mm)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90257"/>
        <c:crosses val="autoZero"/>
        <c:crossBetween val="midCat"/>
        <c:dispUnits/>
      </c:valAx>
      <c:valAx>
        <c:axId val="41190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Impulzus/6sec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89776"/>
        <c:crosses val="autoZero"/>
        <c:crossBetween val="midCat"/>
        <c:dispUnits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7645"/>
          <c:y val="0.4175"/>
          <c:w val="0.2345"/>
          <c:h val="0.2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Co-60 sugárzás elnyelődése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7125"/>
          <c:w val="0.69075"/>
          <c:h val="0.71075"/>
        </c:manualLayout>
      </c:layout>
      <c:scatterChart>
        <c:scatterStyle val="lineMarker"/>
        <c:varyColors val="0"/>
        <c:ser>
          <c:idx val="0"/>
          <c:order val="0"/>
          <c:tx>
            <c:v>Barit 03.30.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CoB0330!$H$2:$H$19</c:f>
              <c:numCache/>
            </c:numRef>
          </c:xVal>
          <c:yVal>
            <c:numRef>
              <c:f>CoB0330!$AA$2:$AA$19</c:f>
              <c:numCache/>
            </c:numRef>
          </c:yVal>
          <c:smooth val="0"/>
        </c:ser>
        <c:ser>
          <c:idx val="1"/>
          <c:order val="1"/>
          <c:tx>
            <c:v>Barit 04.03.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CoB0403!$H$2:$H$19</c:f>
              <c:numCache>
                <c:ptCount val="18"/>
                <c:pt idx="0">
                  <c:v>20.466666666666665</c:v>
                </c:pt>
                <c:pt idx="3">
                  <c:v>40.7</c:v>
                </c:pt>
                <c:pt idx="6">
                  <c:v>60.29999999999999</c:v>
                </c:pt>
                <c:pt idx="9">
                  <c:v>79.60000000000001</c:v>
                </c:pt>
                <c:pt idx="12">
                  <c:v>100.06666666666668</c:v>
                </c:pt>
                <c:pt idx="15">
                  <c:v>120.30000000000001</c:v>
                </c:pt>
              </c:numCache>
            </c:numRef>
          </c:xVal>
          <c:yVal>
            <c:numRef>
              <c:f>CoB0403!$AA$2:$AA$19</c:f>
              <c:numCache>
                <c:ptCount val="18"/>
                <c:pt idx="0">
                  <c:v>120188.33333333333</c:v>
                </c:pt>
                <c:pt idx="3">
                  <c:v>90388.33333333333</c:v>
                </c:pt>
                <c:pt idx="6">
                  <c:v>71355</c:v>
                </c:pt>
                <c:pt idx="9">
                  <c:v>55021.666666666664</c:v>
                </c:pt>
                <c:pt idx="12">
                  <c:v>44168.333333333336</c:v>
                </c:pt>
                <c:pt idx="15">
                  <c:v>35688.333333333336</c:v>
                </c:pt>
              </c:numCache>
            </c:numRef>
          </c:yVal>
          <c:smooth val="0"/>
        </c:ser>
        <c:ser>
          <c:idx val="2"/>
          <c:order val="2"/>
          <c:tx>
            <c:v>Barit+Magnetit 03.31.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CoBM0331!$H$2:$H$19</c:f>
              <c:numCache>
                <c:ptCount val="18"/>
                <c:pt idx="0">
                  <c:v>20.233333333333334</c:v>
                </c:pt>
                <c:pt idx="3">
                  <c:v>39.96666666666667</c:v>
                </c:pt>
                <c:pt idx="6">
                  <c:v>60.86666666666667</c:v>
                </c:pt>
                <c:pt idx="9">
                  <c:v>80.53333333333333</c:v>
                </c:pt>
                <c:pt idx="12">
                  <c:v>100.76666666666667</c:v>
                </c:pt>
                <c:pt idx="15">
                  <c:v>120.5</c:v>
                </c:pt>
              </c:numCache>
            </c:numRef>
          </c:xVal>
          <c:yVal>
            <c:numRef>
              <c:f>CoBM0331!$AA$2:$AA$19</c:f>
              <c:numCache>
                <c:ptCount val="18"/>
                <c:pt idx="0">
                  <c:v>121189</c:v>
                </c:pt>
                <c:pt idx="3">
                  <c:v>93522.33333333334</c:v>
                </c:pt>
                <c:pt idx="6">
                  <c:v>73399</c:v>
                </c:pt>
                <c:pt idx="9">
                  <c:v>57099</c:v>
                </c:pt>
                <c:pt idx="12">
                  <c:v>46055.666666666664</c:v>
                </c:pt>
                <c:pt idx="15">
                  <c:v>36555.666666666664</c:v>
                </c:pt>
              </c:numCache>
            </c:numRef>
          </c:yVal>
          <c:smooth val="0"/>
        </c:ser>
        <c:ser>
          <c:idx val="3"/>
          <c:order val="3"/>
          <c:tx>
            <c:v>Barit+Magnetit 04.08.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CoBM0408!$H$2:$H$19</c:f>
              <c:numCache>
                <c:ptCount val="18"/>
                <c:pt idx="0">
                  <c:v>20.3</c:v>
                </c:pt>
                <c:pt idx="3">
                  <c:v>40.96666666666667</c:v>
                </c:pt>
                <c:pt idx="6">
                  <c:v>60.38333333333333</c:v>
                </c:pt>
                <c:pt idx="9">
                  <c:v>79.86666666666667</c:v>
                </c:pt>
                <c:pt idx="12">
                  <c:v>100.16666666666667</c:v>
                </c:pt>
                <c:pt idx="15">
                  <c:v>120.83333333333334</c:v>
                </c:pt>
              </c:numCache>
            </c:numRef>
          </c:xVal>
          <c:yVal>
            <c:numRef>
              <c:f>CoB0330!$AA$2:$AA$19</c:f>
              <c:numCache/>
            </c:numRef>
          </c:yVal>
          <c:smooth val="0"/>
        </c:ser>
        <c:axId val="35167994"/>
        <c:axId val="48076491"/>
      </c:scatterChart>
      <c:valAx>
        <c:axId val="35167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Vastagság (mm)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76491"/>
        <c:crosses val="autoZero"/>
        <c:crossBetween val="midCat"/>
        <c:dispUnits/>
      </c:valAx>
      <c:valAx>
        <c:axId val="48076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Dózisteljesítmény (nSv/h)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679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25"/>
          <c:y val="0.351"/>
          <c:w val="0.23375"/>
          <c:h val="0.2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Co-60 sugárzás elnyelődése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3025"/>
          <c:w val="0.67525"/>
          <c:h val="0.64175"/>
        </c:manualLayout>
      </c:layout>
      <c:scatterChart>
        <c:scatterStyle val="smoothMarker"/>
        <c:varyColors val="0"/>
        <c:ser>
          <c:idx val="0"/>
          <c:order val="0"/>
          <c:tx>
            <c:v>Barit 03.30.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og"/>
            <c:dispEq val="0"/>
            <c:dispRSqr val="0"/>
          </c:trendline>
          <c:xVal>
            <c:numRef>
              <c:f>CoB0330!$H$2:$H$19</c:f>
              <c:numCache/>
            </c:numRef>
          </c:xVal>
          <c:yVal>
            <c:numRef>
              <c:f>CoB0330!$N$2:$N$19</c:f>
              <c:numCache/>
            </c:numRef>
          </c:yVal>
          <c:smooth val="1"/>
        </c:ser>
        <c:ser>
          <c:idx val="1"/>
          <c:order val="1"/>
          <c:tx>
            <c:v>Barit 04.03.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og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xVal>
            <c:numRef>
              <c:f>CoB0403!$H$2:$H$19</c:f>
              <c:numCache>
                <c:ptCount val="18"/>
                <c:pt idx="0">
                  <c:v>20.466666666666665</c:v>
                </c:pt>
                <c:pt idx="3">
                  <c:v>40.7</c:v>
                </c:pt>
                <c:pt idx="6">
                  <c:v>60.29999999999999</c:v>
                </c:pt>
                <c:pt idx="9">
                  <c:v>79.60000000000001</c:v>
                </c:pt>
                <c:pt idx="12">
                  <c:v>100.06666666666668</c:v>
                </c:pt>
                <c:pt idx="15">
                  <c:v>120.30000000000001</c:v>
                </c:pt>
              </c:numCache>
            </c:numRef>
          </c:xVal>
          <c:yVal>
            <c:numRef>
              <c:f>CoB0403!$N$2:$N$19</c:f>
              <c:numCache>
                <c:ptCount val="18"/>
                <c:pt idx="0">
                  <c:v>78605</c:v>
                </c:pt>
                <c:pt idx="3">
                  <c:v>60091.33333333333</c:v>
                </c:pt>
                <c:pt idx="6">
                  <c:v>46877.666666666664</c:v>
                </c:pt>
                <c:pt idx="9">
                  <c:v>35640.666666666664</c:v>
                </c:pt>
                <c:pt idx="12">
                  <c:v>27732</c:v>
                </c:pt>
                <c:pt idx="15">
                  <c:v>21136</c:v>
                </c:pt>
              </c:numCache>
            </c:numRef>
          </c:yVal>
          <c:smooth val="1"/>
        </c:ser>
        <c:ser>
          <c:idx val="2"/>
          <c:order val="2"/>
          <c:tx>
            <c:v>Barit+Magnetit 03.31.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log"/>
            <c:dispEq val="0"/>
            <c:dispRSqr val="0"/>
          </c:trendline>
          <c:xVal>
            <c:numRef>
              <c:f>CoBM0331!$H$2:$H$19</c:f>
              <c:numCache>
                <c:ptCount val="18"/>
                <c:pt idx="0">
                  <c:v>20.233333333333334</c:v>
                </c:pt>
                <c:pt idx="3">
                  <c:v>39.96666666666667</c:v>
                </c:pt>
                <c:pt idx="6">
                  <c:v>60.86666666666667</c:v>
                </c:pt>
                <c:pt idx="9">
                  <c:v>80.53333333333333</c:v>
                </c:pt>
                <c:pt idx="12">
                  <c:v>100.76666666666667</c:v>
                </c:pt>
                <c:pt idx="15">
                  <c:v>120.5</c:v>
                </c:pt>
              </c:numCache>
            </c:numRef>
          </c:xVal>
          <c:yVal>
            <c:numRef>
              <c:f>CoBM0331!$N$2:$N$19</c:f>
              <c:numCache>
                <c:ptCount val="18"/>
                <c:pt idx="0">
                  <c:v>76332.66666666666</c:v>
                </c:pt>
                <c:pt idx="3">
                  <c:v>59564.66666666667</c:v>
                </c:pt>
                <c:pt idx="6">
                  <c:v>45845.66666666667</c:v>
                </c:pt>
                <c:pt idx="9">
                  <c:v>35620.66666666667</c:v>
                </c:pt>
                <c:pt idx="12">
                  <c:v>27317</c:v>
                </c:pt>
                <c:pt idx="15">
                  <c:v>20957.333333333332</c:v>
                </c:pt>
              </c:numCache>
            </c:numRef>
          </c:yVal>
          <c:smooth val="1"/>
        </c:ser>
        <c:ser>
          <c:idx val="3"/>
          <c:order val="3"/>
          <c:tx>
            <c:v>Barit+Magnetit 04.08.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trendline>
            <c:spPr>
              <a:ln w="25400">
                <a:solidFill>
                  <a:srgbClr val="00FFFF"/>
                </a:solidFill>
              </a:ln>
            </c:spPr>
            <c:trendlineType val="log"/>
            <c:dispEq val="0"/>
            <c:dispRSqr val="0"/>
          </c:trendline>
          <c:xVal>
            <c:numRef>
              <c:f>CoBM0408!$H$2:$H$19</c:f>
              <c:numCache>
                <c:ptCount val="18"/>
                <c:pt idx="0">
                  <c:v>20.3</c:v>
                </c:pt>
                <c:pt idx="3">
                  <c:v>40.96666666666667</c:v>
                </c:pt>
                <c:pt idx="6">
                  <c:v>60.38333333333333</c:v>
                </c:pt>
                <c:pt idx="9">
                  <c:v>79.86666666666667</c:v>
                </c:pt>
                <c:pt idx="12">
                  <c:v>100.16666666666667</c:v>
                </c:pt>
                <c:pt idx="15">
                  <c:v>120.83333333333334</c:v>
                </c:pt>
              </c:numCache>
            </c:numRef>
          </c:xVal>
          <c:yVal>
            <c:numRef>
              <c:f>CoB0330!$N$2:$N$19</c:f>
              <c:numCache/>
            </c:numRef>
          </c:yVal>
          <c:smooth val="1"/>
        </c:ser>
        <c:axId val="30035236"/>
        <c:axId val="1881669"/>
      </c:scatterChart>
      <c:valAx>
        <c:axId val="30035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Vastagság (mm)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1669"/>
        <c:crosses val="autoZero"/>
        <c:crossBetween val="midCat"/>
        <c:dispUnits/>
      </c:valAx>
      <c:valAx>
        <c:axId val="1881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Impulzus/6sec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35236"/>
        <c:crosses val="autoZero"/>
        <c:crossBetween val="midCat"/>
        <c:dispUnits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7425"/>
          <c:y val="0.41875"/>
          <c:w val="0.25525"/>
          <c:h val="0.2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762000</xdr:colOff>
      <xdr:row>20</xdr:row>
      <xdr:rowOff>0</xdr:rowOff>
    </xdr:from>
    <xdr:to>
      <xdr:col>18</xdr:col>
      <xdr:colOff>495300</xdr:colOff>
      <xdr:row>36</xdr:row>
      <xdr:rowOff>114300</xdr:rowOff>
    </xdr:to>
    <xdr:graphicFrame>
      <xdr:nvGraphicFramePr>
        <xdr:cNvPr id="1" name="Chart 2"/>
        <xdr:cNvGraphicFramePr/>
      </xdr:nvGraphicFramePr>
      <xdr:xfrm>
        <a:off x="9477375" y="3238500"/>
        <a:ext cx="76866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114300</xdr:colOff>
      <xdr:row>19</xdr:row>
      <xdr:rowOff>142875</xdr:rowOff>
    </xdr:from>
    <xdr:to>
      <xdr:col>30</xdr:col>
      <xdr:colOff>561975</xdr:colOff>
      <xdr:row>36</xdr:row>
      <xdr:rowOff>104775</xdr:rowOff>
    </xdr:to>
    <xdr:graphicFrame>
      <xdr:nvGraphicFramePr>
        <xdr:cNvPr id="2" name="Chart 4"/>
        <xdr:cNvGraphicFramePr/>
      </xdr:nvGraphicFramePr>
      <xdr:xfrm>
        <a:off x="17392650" y="3219450"/>
        <a:ext cx="73628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20</xdr:row>
      <xdr:rowOff>9525</xdr:rowOff>
    </xdr:from>
    <xdr:to>
      <xdr:col>9</xdr:col>
      <xdr:colOff>600075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3009900" y="3248025"/>
        <a:ext cx="43529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76200</xdr:colOff>
      <xdr:row>20</xdr:row>
      <xdr:rowOff>0</xdr:rowOff>
    </xdr:from>
    <xdr:to>
      <xdr:col>18</xdr:col>
      <xdr:colOff>457200</xdr:colOff>
      <xdr:row>36</xdr:row>
      <xdr:rowOff>123825</xdr:rowOff>
    </xdr:to>
    <xdr:graphicFrame>
      <xdr:nvGraphicFramePr>
        <xdr:cNvPr id="2" name="Chart 2"/>
        <xdr:cNvGraphicFramePr/>
      </xdr:nvGraphicFramePr>
      <xdr:xfrm>
        <a:off x="7448550" y="3238500"/>
        <a:ext cx="52578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26</xdr:col>
      <xdr:colOff>190500</xdr:colOff>
      <xdr:row>20</xdr:row>
      <xdr:rowOff>0</xdr:rowOff>
    </xdr:from>
    <xdr:to>
      <xdr:col>33</xdr:col>
      <xdr:colOff>381000</xdr:colOff>
      <xdr:row>36</xdr:row>
      <xdr:rowOff>133350</xdr:rowOff>
    </xdr:to>
    <xdr:graphicFrame>
      <xdr:nvGraphicFramePr>
        <xdr:cNvPr id="3" name="Chart 3"/>
        <xdr:cNvGraphicFramePr/>
      </xdr:nvGraphicFramePr>
      <xdr:xfrm>
        <a:off x="17316450" y="3238500"/>
        <a:ext cx="445770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0</xdr:colOff>
      <xdr:row>20</xdr:row>
      <xdr:rowOff>0</xdr:rowOff>
    </xdr:from>
    <xdr:to>
      <xdr:col>26</xdr:col>
      <xdr:colOff>95250</xdr:colOff>
      <xdr:row>36</xdr:row>
      <xdr:rowOff>123825</xdr:rowOff>
    </xdr:to>
    <xdr:graphicFrame>
      <xdr:nvGraphicFramePr>
        <xdr:cNvPr id="4" name="Chart 4"/>
        <xdr:cNvGraphicFramePr/>
      </xdr:nvGraphicFramePr>
      <xdr:xfrm>
        <a:off x="12858750" y="3238500"/>
        <a:ext cx="4362450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20</xdr:row>
      <xdr:rowOff>38100</xdr:rowOff>
    </xdr:from>
    <xdr:to>
      <xdr:col>18</xdr:col>
      <xdr:colOff>409575</xdr:colOff>
      <xdr:row>41</xdr:row>
      <xdr:rowOff>114300</xdr:rowOff>
    </xdr:to>
    <xdr:graphicFrame>
      <xdr:nvGraphicFramePr>
        <xdr:cNvPr id="1" name="Chart 1"/>
        <xdr:cNvGraphicFramePr/>
      </xdr:nvGraphicFramePr>
      <xdr:xfrm>
        <a:off x="5048250" y="3276600"/>
        <a:ext cx="725805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123825</xdr:colOff>
      <xdr:row>22</xdr:row>
      <xdr:rowOff>47625</xdr:rowOff>
    </xdr:from>
    <xdr:to>
      <xdr:col>28</xdr:col>
      <xdr:colOff>533400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12630150" y="3609975"/>
        <a:ext cx="60483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44</xdr:row>
      <xdr:rowOff>0</xdr:rowOff>
    </xdr:from>
    <xdr:to>
      <xdr:col>18</xdr:col>
      <xdr:colOff>409575</xdr:colOff>
      <xdr:row>65</xdr:row>
      <xdr:rowOff>85725</xdr:rowOff>
    </xdr:to>
    <xdr:graphicFrame>
      <xdr:nvGraphicFramePr>
        <xdr:cNvPr id="3" name="Chart 3"/>
        <xdr:cNvGraphicFramePr/>
      </xdr:nvGraphicFramePr>
      <xdr:xfrm>
        <a:off x="5038725" y="7124700"/>
        <a:ext cx="7267575" cy="3486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20</xdr:row>
      <xdr:rowOff>9525</xdr:rowOff>
    </xdr:from>
    <xdr:to>
      <xdr:col>9</xdr:col>
      <xdr:colOff>228600</xdr:colOff>
      <xdr:row>36</xdr:row>
      <xdr:rowOff>123825</xdr:rowOff>
    </xdr:to>
    <xdr:graphicFrame>
      <xdr:nvGraphicFramePr>
        <xdr:cNvPr id="1" name="Chart 2"/>
        <xdr:cNvGraphicFramePr/>
      </xdr:nvGraphicFramePr>
      <xdr:xfrm>
        <a:off x="981075" y="3248025"/>
        <a:ext cx="53244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352425</xdr:colOff>
      <xdr:row>20</xdr:row>
      <xdr:rowOff>0</xdr:rowOff>
    </xdr:from>
    <xdr:to>
      <xdr:col>19</xdr:col>
      <xdr:colOff>0</xdr:colOff>
      <xdr:row>36</xdr:row>
      <xdr:rowOff>123825</xdr:rowOff>
    </xdr:to>
    <xdr:graphicFrame>
      <xdr:nvGraphicFramePr>
        <xdr:cNvPr id="2" name="Chart 3"/>
        <xdr:cNvGraphicFramePr/>
      </xdr:nvGraphicFramePr>
      <xdr:xfrm>
        <a:off x="6429375" y="3238500"/>
        <a:ext cx="57435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28575</xdr:colOff>
      <xdr:row>20</xdr:row>
      <xdr:rowOff>19050</xdr:rowOff>
    </xdr:from>
    <xdr:to>
      <xdr:col>36</xdr:col>
      <xdr:colOff>295275</xdr:colOff>
      <xdr:row>36</xdr:row>
      <xdr:rowOff>152400</xdr:rowOff>
    </xdr:to>
    <xdr:graphicFrame>
      <xdr:nvGraphicFramePr>
        <xdr:cNvPr id="3" name="Chart 4"/>
        <xdr:cNvGraphicFramePr/>
      </xdr:nvGraphicFramePr>
      <xdr:xfrm>
        <a:off x="17687925" y="3257550"/>
        <a:ext cx="514350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104775</xdr:colOff>
      <xdr:row>20</xdr:row>
      <xdr:rowOff>0</xdr:rowOff>
    </xdr:from>
    <xdr:to>
      <xdr:col>27</xdr:col>
      <xdr:colOff>542925</xdr:colOff>
      <xdr:row>37</xdr:row>
      <xdr:rowOff>0</xdr:rowOff>
    </xdr:to>
    <xdr:graphicFrame>
      <xdr:nvGraphicFramePr>
        <xdr:cNvPr id="4" name="Chart 5"/>
        <xdr:cNvGraphicFramePr/>
      </xdr:nvGraphicFramePr>
      <xdr:xfrm>
        <a:off x="12277725" y="3238500"/>
        <a:ext cx="531495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zoomScalePageLayoutView="0" workbookViewId="0" topLeftCell="A1">
      <selection activeCell="S1" sqref="S1:AD19"/>
    </sheetView>
  </sheetViews>
  <sheetFormatPr defaultColWidth="9.140625" defaultRowHeight="12.75"/>
  <cols>
    <col min="2" max="2" width="11.140625" style="0" customWidth="1"/>
    <col min="3" max="3" width="10.421875" style="0" customWidth="1"/>
  </cols>
  <sheetData>
    <row r="1" spans="1:30" ht="12.75">
      <c r="A1" t="s">
        <v>14</v>
      </c>
      <c r="B1" t="s">
        <v>15</v>
      </c>
      <c r="C1" t="s">
        <v>16</v>
      </c>
      <c r="D1" t="s">
        <v>17</v>
      </c>
      <c r="E1" t="s">
        <v>23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23</v>
      </c>
      <c r="N1" t="s">
        <v>26</v>
      </c>
      <c r="O1" t="s">
        <v>27</v>
      </c>
      <c r="P1" t="s">
        <v>23</v>
      </c>
      <c r="Q1" t="s">
        <v>28</v>
      </c>
      <c r="R1" t="s">
        <v>29</v>
      </c>
      <c r="S1" s="2" t="s">
        <v>18</v>
      </c>
      <c r="T1" s="2" t="s">
        <v>23</v>
      </c>
      <c r="U1" s="2" t="s">
        <v>30</v>
      </c>
      <c r="V1" s="2" t="s">
        <v>23</v>
      </c>
      <c r="W1" s="2" t="s">
        <v>24</v>
      </c>
      <c r="X1" s="2" t="s">
        <v>25</v>
      </c>
      <c r="Y1" s="2" t="s">
        <v>23</v>
      </c>
      <c r="Z1" s="2" t="s">
        <v>26</v>
      </c>
      <c r="AA1" s="2" t="s">
        <v>27</v>
      </c>
      <c r="AB1" s="2" t="s">
        <v>23</v>
      </c>
      <c r="AC1" s="2" t="s">
        <v>28</v>
      </c>
      <c r="AD1" s="2" t="s">
        <v>29</v>
      </c>
    </row>
    <row r="2" spans="1:30" ht="12.75">
      <c r="A2" s="5" t="s">
        <v>0</v>
      </c>
      <c r="B2" s="5" t="s">
        <v>1</v>
      </c>
      <c r="C2" s="5" t="s">
        <v>4</v>
      </c>
      <c r="D2">
        <v>1397</v>
      </c>
      <c r="E2" s="5">
        <f>AVERAGE(D2:D4)</f>
        <v>1393</v>
      </c>
      <c r="F2" s="5">
        <v>1</v>
      </c>
      <c r="G2">
        <v>21.5</v>
      </c>
      <c r="H2" s="5">
        <f>AVERAGE(G2:G4)</f>
        <v>20.466666666666665</v>
      </c>
      <c r="I2">
        <v>16515</v>
      </c>
      <c r="J2" s="5">
        <f>AVERAGE(I2:I4)</f>
        <v>16501</v>
      </c>
      <c r="K2" s="5">
        <f>J2-E2</f>
        <v>15108</v>
      </c>
      <c r="L2">
        <v>11881</v>
      </c>
      <c r="M2" s="5">
        <f>AVERAGE(L2:L4)</f>
        <v>12003.666666666666</v>
      </c>
      <c r="N2" s="5">
        <f>M2-E2</f>
        <v>10610.666666666666</v>
      </c>
      <c r="O2" s="5">
        <f>10*((-1)*LN(N2/K2))/H2</f>
        <v>0.17265372331939383</v>
      </c>
      <c r="P2" s="5">
        <f>AVERAGE(O2:O19)</f>
        <v>0.15021936617021855</v>
      </c>
      <c r="Q2" s="5">
        <f>(-1)*LN(0.1)/P2</f>
        <v>15.32815076842296</v>
      </c>
      <c r="R2" s="5">
        <f>(-1)*LN(0.5)/P2</f>
        <v>4.614233159355214</v>
      </c>
      <c r="S2" s="2">
        <v>102</v>
      </c>
      <c r="T2" s="6">
        <f>AVERAGE(S2:S4)</f>
        <v>99.66666666666667</v>
      </c>
      <c r="U2" s="2">
        <v>29647</v>
      </c>
      <c r="V2" s="6">
        <f>AVERAGE(U2:U4)</f>
        <v>29051.333333333332</v>
      </c>
      <c r="W2" s="6">
        <f>V2-T2</f>
        <v>28951.666666666664</v>
      </c>
      <c r="X2" s="2">
        <v>5001</v>
      </c>
      <c r="Y2" s="6">
        <f>AVERAGE(X2:X4)</f>
        <v>5084.666666666667</v>
      </c>
      <c r="Z2" s="6">
        <f>Y2-T2</f>
        <v>4985</v>
      </c>
      <c r="AA2" s="6">
        <f>10*((-1)*LN(Z2/W2))/H2</f>
        <v>0.8595412228690433</v>
      </c>
      <c r="AB2" s="6">
        <f>AVERAGE(AA2:AA19)</f>
        <v>0.40712501375683924</v>
      </c>
      <c r="AC2" s="6">
        <f>(-1)*LN(0.1)/AB2</f>
        <v>5.655720025027238</v>
      </c>
      <c r="AD2" s="6">
        <f>(-1)*LN(0.5)/AB2</f>
        <v>1.7025413746106413</v>
      </c>
    </row>
    <row r="3" spans="1:30" ht="12.75">
      <c r="A3" s="5"/>
      <c r="B3" s="5"/>
      <c r="C3" s="5"/>
      <c r="D3">
        <v>1391</v>
      </c>
      <c r="E3" s="5"/>
      <c r="F3" s="5"/>
      <c r="G3">
        <v>19.9</v>
      </c>
      <c r="H3" s="5"/>
      <c r="I3">
        <v>16821</v>
      </c>
      <c r="J3" s="5"/>
      <c r="K3" s="5"/>
      <c r="L3">
        <v>12082</v>
      </c>
      <c r="M3" s="5"/>
      <c r="N3" s="5"/>
      <c r="O3" s="5"/>
      <c r="P3" s="5"/>
      <c r="Q3" s="5"/>
      <c r="R3" s="5"/>
      <c r="S3" s="2">
        <v>97</v>
      </c>
      <c r="T3" s="6"/>
      <c r="U3" s="2">
        <v>29645</v>
      </c>
      <c r="V3" s="6"/>
      <c r="W3" s="6"/>
      <c r="X3" s="2">
        <v>5012</v>
      </c>
      <c r="Y3" s="6"/>
      <c r="Z3" s="6"/>
      <c r="AA3" s="6"/>
      <c r="AB3" s="6"/>
      <c r="AC3" s="6"/>
      <c r="AD3" s="6"/>
    </row>
    <row r="4" spans="1:30" ht="12.75">
      <c r="A4" s="5"/>
      <c r="B4" s="5"/>
      <c r="C4" s="5"/>
      <c r="D4">
        <v>1391</v>
      </c>
      <c r="E4" s="5"/>
      <c r="F4" s="5"/>
      <c r="G4">
        <v>20</v>
      </c>
      <c r="H4" s="5"/>
      <c r="I4">
        <v>16167</v>
      </c>
      <c r="J4" s="5"/>
      <c r="K4" s="5"/>
      <c r="L4">
        <v>12048</v>
      </c>
      <c r="M4" s="5"/>
      <c r="N4" s="5"/>
      <c r="O4" s="5"/>
      <c r="P4" s="5"/>
      <c r="Q4" s="5"/>
      <c r="R4" s="5"/>
      <c r="S4" s="2">
        <v>100</v>
      </c>
      <c r="T4" s="6"/>
      <c r="U4" s="2">
        <v>27862</v>
      </c>
      <c r="V4" s="6"/>
      <c r="W4" s="6"/>
      <c r="X4" s="2">
        <v>5241</v>
      </c>
      <c r="Y4" s="6"/>
      <c r="Z4" s="6"/>
      <c r="AA4" s="6"/>
      <c r="AB4" s="6"/>
      <c r="AC4" s="6"/>
      <c r="AD4" s="6"/>
    </row>
    <row r="5" spans="1:30" ht="12.75">
      <c r="A5" s="5"/>
      <c r="B5" s="5"/>
      <c r="C5" s="5"/>
      <c r="E5" s="5"/>
      <c r="F5" s="5">
        <v>2</v>
      </c>
      <c r="G5">
        <v>40.7</v>
      </c>
      <c r="H5" s="5">
        <f>AVERAGE(G5:G7)</f>
        <v>40.7</v>
      </c>
      <c r="J5" s="5"/>
      <c r="K5" s="5"/>
      <c r="L5">
        <v>9174</v>
      </c>
      <c r="M5" s="5">
        <f>AVERAGE(L5:L7)</f>
        <v>9268.333333333334</v>
      </c>
      <c r="N5" s="5">
        <f>M5-E2</f>
        <v>7875.333333333334</v>
      </c>
      <c r="O5" s="5">
        <f>10*((-1)*LN(N5/K2)/H5)</f>
        <v>0.1600709810791135</v>
      </c>
      <c r="P5" s="5"/>
      <c r="Q5" s="5"/>
      <c r="R5" s="5"/>
      <c r="S5" s="6"/>
      <c r="T5" s="6"/>
      <c r="U5" s="6"/>
      <c r="V5" s="6"/>
      <c r="W5" s="6"/>
      <c r="X5" s="2">
        <v>4581</v>
      </c>
      <c r="Y5" s="6">
        <f>AVERAGE(X5:X7)</f>
        <v>4671</v>
      </c>
      <c r="Z5" s="6">
        <f>Y5-T2</f>
        <v>4571.333333333333</v>
      </c>
      <c r="AA5" s="6">
        <f>10*((-1)*LN(Z5/W2)/H5)</f>
        <v>0.45351912842548253</v>
      </c>
      <c r="AB5" s="6"/>
      <c r="AC5" s="6"/>
      <c r="AD5" s="6"/>
    </row>
    <row r="6" spans="1:30" ht="12.75">
      <c r="A6" s="5"/>
      <c r="B6" s="5"/>
      <c r="C6" s="5"/>
      <c r="E6" s="5"/>
      <c r="F6" s="5"/>
      <c r="G6">
        <v>40.7</v>
      </c>
      <c r="H6" s="5"/>
      <c r="J6" s="5"/>
      <c r="K6" s="5"/>
      <c r="L6">
        <v>9282</v>
      </c>
      <c r="M6" s="5"/>
      <c r="N6" s="5"/>
      <c r="O6" s="5"/>
      <c r="P6" s="5"/>
      <c r="Q6" s="5"/>
      <c r="R6" s="5"/>
      <c r="S6" s="6"/>
      <c r="T6" s="6"/>
      <c r="U6" s="6"/>
      <c r="V6" s="6"/>
      <c r="W6" s="6"/>
      <c r="X6" s="2">
        <v>4853</v>
      </c>
      <c r="Y6" s="6"/>
      <c r="Z6" s="6"/>
      <c r="AA6" s="6"/>
      <c r="AB6" s="6"/>
      <c r="AC6" s="6"/>
      <c r="AD6" s="6"/>
    </row>
    <row r="7" spans="1:30" ht="12.75">
      <c r="A7" s="5"/>
      <c r="B7" s="5"/>
      <c r="C7" s="5"/>
      <c r="E7" s="5"/>
      <c r="F7" s="5"/>
      <c r="G7">
        <v>40.7</v>
      </c>
      <c r="H7" s="5"/>
      <c r="J7" s="5"/>
      <c r="K7" s="5"/>
      <c r="L7">
        <v>9349</v>
      </c>
      <c r="M7" s="5"/>
      <c r="N7" s="5"/>
      <c r="O7" s="5"/>
      <c r="P7" s="5"/>
      <c r="Q7" s="5"/>
      <c r="R7" s="5"/>
      <c r="S7" s="6"/>
      <c r="T7" s="6"/>
      <c r="U7" s="6"/>
      <c r="V7" s="6"/>
      <c r="W7" s="6"/>
      <c r="X7" s="2">
        <v>4579</v>
      </c>
      <c r="Y7" s="6"/>
      <c r="Z7" s="6"/>
      <c r="AA7" s="6"/>
      <c r="AB7" s="6"/>
      <c r="AC7" s="6"/>
      <c r="AD7" s="6"/>
    </row>
    <row r="8" spans="1:30" ht="12.75">
      <c r="A8" s="5"/>
      <c r="B8" s="5"/>
      <c r="C8" s="5"/>
      <c r="E8" s="5"/>
      <c r="F8" s="5">
        <v>3</v>
      </c>
      <c r="G8">
        <v>60.2</v>
      </c>
      <c r="H8" s="5">
        <f>AVERAGE(G8:G10)</f>
        <v>60.29999999999999</v>
      </c>
      <c r="J8" s="5"/>
      <c r="K8" s="5"/>
      <c r="L8">
        <v>7155</v>
      </c>
      <c r="M8" s="5">
        <f>AVERAGE(L8:L10)</f>
        <v>7317.333333333333</v>
      </c>
      <c r="N8" s="5">
        <f>M8-E2</f>
        <v>5924.333333333333</v>
      </c>
      <c r="O8" s="5">
        <f>10*((-1)*LN(N8/K2))/H8</f>
        <v>0.15524979133341058</v>
      </c>
      <c r="P8" s="5"/>
      <c r="Q8" s="5"/>
      <c r="R8" s="5"/>
      <c r="S8" s="6"/>
      <c r="T8" s="6"/>
      <c r="U8" s="6"/>
      <c r="V8" s="6"/>
      <c r="W8" s="6"/>
      <c r="X8" s="2">
        <v>3722</v>
      </c>
      <c r="Y8" s="6">
        <f>AVERAGE(X8:X10)</f>
        <v>3687</v>
      </c>
      <c r="Z8" s="6">
        <f>Y8-T2</f>
        <v>3587.3333333333335</v>
      </c>
      <c r="AA8" s="6">
        <f>10*((-1)*LN(Z8/W2))/H8</f>
        <v>0.3463049171619667</v>
      </c>
      <c r="AB8" s="6"/>
      <c r="AC8" s="6"/>
      <c r="AD8" s="6"/>
    </row>
    <row r="9" spans="1:30" ht="12.75">
      <c r="A9" s="5"/>
      <c r="B9" s="5"/>
      <c r="C9" s="5"/>
      <c r="E9" s="5"/>
      <c r="F9" s="5"/>
      <c r="G9">
        <v>60.4</v>
      </c>
      <c r="H9" s="5"/>
      <c r="J9" s="5"/>
      <c r="K9" s="5"/>
      <c r="L9">
        <v>7396</v>
      </c>
      <c r="M9" s="5"/>
      <c r="N9" s="5"/>
      <c r="O9" s="5"/>
      <c r="P9" s="5"/>
      <c r="Q9" s="5"/>
      <c r="R9" s="5"/>
      <c r="S9" s="6"/>
      <c r="T9" s="6"/>
      <c r="U9" s="6"/>
      <c r="V9" s="6"/>
      <c r="W9" s="6"/>
      <c r="X9" s="2">
        <v>3755</v>
      </c>
      <c r="Y9" s="6"/>
      <c r="Z9" s="6"/>
      <c r="AA9" s="6"/>
      <c r="AB9" s="6"/>
      <c r="AC9" s="6"/>
      <c r="AD9" s="6"/>
    </row>
    <row r="10" spans="1:30" ht="12.75">
      <c r="A10" s="5"/>
      <c r="B10" s="5"/>
      <c r="C10" s="5"/>
      <c r="E10" s="5"/>
      <c r="F10" s="5"/>
      <c r="G10">
        <v>60.3</v>
      </c>
      <c r="H10" s="5"/>
      <c r="J10" s="5"/>
      <c r="K10" s="5"/>
      <c r="L10">
        <v>7401</v>
      </c>
      <c r="M10" s="5"/>
      <c r="N10" s="5"/>
      <c r="O10" s="5"/>
      <c r="P10" s="5"/>
      <c r="Q10" s="5"/>
      <c r="R10" s="5"/>
      <c r="S10" s="6"/>
      <c r="T10" s="6"/>
      <c r="U10" s="6"/>
      <c r="V10" s="6"/>
      <c r="W10" s="6"/>
      <c r="X10" s="2">
        <v>3584</v>
      </c>
      <c r="Y10" s="6"/>
      <c r="Z10" s="6"/>
      <c r="AA10" s="6"/>
      <c r="AB10" s="6"/>
      <c r="AC10" s="6"/>
      <c r="AD10" s="6"/>
    </row>
    <row r="11" spans="1:30" ht="12.75">
      <c r="A11" s="5"/>
      <c r="B11" s="5"/>
      <c r="C11" s="5"/>
      <c r="E11" s="5"/>
      <c r="F11" s="4">
        <v>4</v>
      </c>
      <c r="G11">
        <v>79.6</v>
      </c>
      <c r="H11" s="5">
        <f>AVERAGE(G11:G13)</f>
        <v>79.60000000000001</v>
      </c>
      <c r="J11" s="5"/>
      <c r="K11" s="5"/>
      <c r="L11">
        <v>6043</v>
      </c>
      <c r="M11" s="5">
        <f>AVERAGE(L11:L13)</f>
        <v>6175.333333333333</v>
      </c>
      <c r="N11" s="5">
        <f>M11-E2</f>
        <v>4782.333333333333</v>
      </c>
      <c r="O11" s="5">
        <f>10*(-1)*LN(N11/K2)/H11</f>
        <v>0.14450952668367678</v>
      </c>
      <c r="P11" s="5"/>
      <c r="Q11" s="5"/>
      <c r="R11" s="5"/>
      <c r="S11" s="6"/>
      <c r="T11" s="6"/>
      <c r="U11" s="6"/>
      <c r="V11" s="6"/>
      <c r="W11" s="6"/>
      <c r="X11" s="2">
        <v>2975</v>
      </c>
      <c r="Y11" s="6">
        <f>AVERAGE(X11:X13)</f>
        <v>2848.6666666666665</v>
      </c>
      <c r="Z11" s="6">
        <f>Y11-T2</f>
        <v>2749</v>
      </c>
      <c r="AA11" s="6">
        <f>10*(-1)*LN(Z11/W2)/H11</f>
        <v>0.29577770900787287</v>
      </c>
      <c r="AB11" s="6"/>
      <c r="AC11" s="6"/>
      <c r="AD11" s="6"/>
    </row>
    <row r="12" spans="1:30" ht="12.75">
      <c r="A12" s="5"/>
      <c r="B12" s="5"/>
      <c r="C12" s="5"/>
      <c r="E12" s="5"/>
      <c r="F12" s="4"/>
      <c r="G12">
        <v>80</v>
      </c>
      <c r="H12" s="5"/>
      <c r="J12" s="5"/>
      <c r="K12" s="5"/>
      <c r="L12">
        <v>6195</v>
      </c>
      <c r="M12" s="5"/>
      <c r="N12" s="5"/>
      <c r="O12" s="5"/>
      <c r="P12" s="5"/>
      <c r="Q12" s="5"/>
      <c r="R12" s="5"/>
      <c r="S12" s="6"/>
      <c r="T12" s="6"/>
      <c r="U12" s="6"/>
      <c r="V12" s="6"/>
      <c r="W12" s="6"/>
      <c r="X12" s="2">
        <v>2684</v>
      </c>
      <c r="Y12" s="6"/>
      <c r="Z12" s="6"/>
      <c r="AA12" s="6"/>
      <c r="AB12" s="6"/>
      <c r="AC12" s="6"/>
      <c r="AD12" s="6"/>
    </row>
    <row r="13" spans="1:30" ht="12.75">
      <c r="A13" s="5"/>
      <c r="B13" s="5"/>
      <c r="C13" s="5"/>
      <c r="E13" s="5"/>
      <c r="F13" s="4"/>
      <c r="G13">
        <v>79.2</v>
      </c>
      <c r="H13" s="5"/>
      <c r="J13" s="5"/>
      <c r="K13" s="5"/>
      <c r="L13">
        <v>6288</v>
      </c>
      <c r="M13" s="5"/>
      <c r="N13" s="5"/>
      <c r="O13" s="5"/>
      <c r="P13" s="5"/>
      <c r="Q13" s="5"/>
      <c r="R13" s="5"/>
      <c r="S13" s="6"/>
      <c r="T13" s="6"/>
      <c r="U13" s="6"/>
      <c r="V13" s="6"/>
      <c r="W13" s="6"/>
      <c r="X13" s="2">
        <v>2887</v>
      </c>
      <c r="Y13" s="6"/>
      <c r="Z13" s="6"/>
      <c r="AA13" s="6"/>
      <c r="AB13" s="6"/>
      <c r="AC13" s="6"/>
      <c r="AD13" s="6"/>
    </row>
    <row r="14" spans="1:30" ht="12.75">
      <c r="A14" s="5"/>
      <c r="B14" s="5"/>
      <c r="C14" s="5"/>
      <c r="E14" s="5"/>
      <c r="F14" s="5">
        <v>5</v>
      </c>
      <c r="G14" s="5"/>
      <c r="H14" s="5">
        <f>SUM(H2,H11)</f>
        <v>100.06666666666668</v>
      </c>
      <c r="J14" s="5"/>
      <c r="K14" s="5"/>
      <c r="L14">
        <v>5220</v>
      </c>
      <c r="M14" s="4">
        <f>AVERAGE(L14:L16)</f>
        <v>5199.333333333333</v>
      </c>
      <c r="N14" s="5">
        <f>M14-E2</f>
        <v>3806.333333333333</v>
      </c>
      <c r="O14" s="5">
        <f>10*(-1)*LN(N14/K2)/H14</f>
        <v>0.13776396323772244</v>
      </c>
      <c r="P14" s="5"/>
      <c r="Q14" s="5"/>
      <c r="R14" s="5"/>
      <c r="S14" s="6"/>
      <c r="T14" s="6"/>
      <c r="U14" s="6"/>
      <c r="V14" s="6"/>
      <c r="W14" s="6"/>
      <c r="X14" s="2">
        <v>2214</v>
      </c>
      <c r="Y14" s="6">
        <f>AVERAGE(X14:X16)</f>
        <v>2244.3333333333335</v>
      </c>
      <c r="Z14" s="6">
        <f>Y14-T2</f>
        <v>2144.666666666667</v>
      </c>
      <c r="AA14" s="6">
        <f>10*(-1)*LN(Z14/W2)/H14</f>
        <v>0.26009096929417574</v>
      </c>
      <c r="AB14" s="6"/>
      <c r="AC14" s="6"/>
      <c r="AD14" s="6"/>
    </row>
    <row r="15" spans="1:30" ht="12.75">
      <c r="A15" s="5"/>
      <c r="B15" s="5"/>
      <c r="C15" s="5"/>
      <c r="E15" s="5"/>
      <c r="F15" s="5"/>
      <c r="G15" s="5"/>
      <c r="H15" s="5"/>
      <c r="J15" s="5"/>
      <c r="K15" s="5"/>
      <c r="L15">
        <v>5219</v>
      </c>
      <c r="M15" s="4"/>
      <c r="N15" s="5"/>
      <c r="O15" s="5"/>
      <c r="P15" s="5"/>
      <c r="Q15" s="5"/>
      <c r="R15" s="5"/>
      <c r="S15" s="6"/>
      <c r="T15" s="6"/>
      <c r="U15" s="6"/>
      <c r="V15" s="6"/>
      <c r="W15" s="6"/>
      <c r="X15" s="2">
        <v>2254</v>
      </c>
      <c r="Y15" s="6"/>
      <c r="Z15" s="6"/>
      <c r="AA15" s="6"/>
      <c r="AB15" s="6"/>
      <c r="AC15" s="6"/>
      <c r="AD15" s="6"/>
    </row>
    <row r="16" spans="1:30" ht="12.75">
      <c r="A16" s="5"/>
      <c r="B16" s="5"/>
      <c r="C16" s="5"/>
      <c r="E16" s="5"/>
      <c r="F16" s="5"/>
      <c r="G16" s="5"/>
      <c r="H16" s="5"/>
      <c r="J16" s="5"/>
      <c r="K16" s="5"/>
      <c r="L16">
        <v>5159</v>
      </c>
      <c r="M16" s="4"/>
      <c r="N16" s="5"/>
      <c r="O16" s="5"/>
      <c r="P16" s="5"/>
      <c r="Q16" s="5"/>
      <c r="R16" s="5"/>
      <c r="S16" s="6"/>
      <c r="T16" s="6"/>
      <c r="U16" s="6"/>
      <c r="V16" s="6"/>
      <c r="W16" s="6"/>
      <c r="X16" s="2">
        <v>2265</v>
      </c>
      <c r="Y16" s="6"/>
      <c r="Z16" s="6"/>
      <c r="AA16" s="6"/>
      <c r="AB16" s="6"/>
      <c r="AC16" s="6"/>
      <c r="AD16" s="6"/>
    </row>
    <row r="17" spans="1:30" ht="12.75">
      <c r="A17" s="5"/>
      <c r="B17" s="5"/>
      <c r="C17" s="5"/>
      <c r="E17" s="5"/>
      <c r="F17" s="4">
        <v>6</v>
      </c>
      <c r="G17" s="5"/>
      <c r="H17" s="4">
        <f>H5+H11</f>
        <v>120.30000000000001</v>
      </c>
      <c r="J17" s="5"/>
      <c r="K17" s="5"/>
      <c r="L17">
        <v>4494</v>
      </c>
      <c r="M17" s="4">
        <f>AVERAGE(L17:L19)</f>
        <v>4515</v>
      </c>
      <c r="N17" s="5">
        <f>M17-E2</f>
        <v>3122</v>
      </c>
      <c r="O17" s="5">
        <f>10*(-1)*LN(N17/K2)/H17</f>
        <v>0.13106821136799418</v>
      </c>
      <c r="P17" s="5"/>
      <c r="Q17" s="5"/>
      <c r="R17" s="5"/>
      <c r="S17" s="6"/>
      <c r="T17" s="6"/>
      <c r="U17" s="6"/>
      <c r="V17" s="6"/>
      <c r="W17" s="6"/>
      <c r="X17" s="2">
        <v>1984</v>
      </c>
      <c r="Y17" s="6">
        <f>AVERAGE(X17:X19)</f>
        <v>1974.6666666666667</v>
      </c>
      <c r="Z17" s="6">
        <f>Y17-T2</f>
        <v>1875</v>
      </c>
      <c r="AA17" s="6">
        <f>10*(-1)*LN(Z17/W2)/H17</f>
        <v>0.22751613578249397</v>
      </c>
      <c r="AB17" s="6"/>
      <c r="AC17" s="6"/>
      <c r="AD17" s="6"/>
    </row>
    <row r="18" spans="1:30" ht="12.75">
      <c r="A18" s="5"/>
      <c r="B18" s="5"/>
      <c r="C18" s="5"/>
      <c r="E18" s="5"/>
      <c r="F18" s="4"/>
      <c r="G18" s="5"/>
      <c r="H18" s="4"/>
      <c r="J18" s="5"/>
      <c r="K18" s="5"/>
      <c r="L18">
        <v>4533</v>
      </c>
      <c r="M18" s="4"/>
      <c r="N18" s="5"/>
      <c r="O18" s="5"/>
      <c r="P18" s="5"/>
      <c r="Q18" s="5"/>
      <c r="R18" s="5"/>
      <c r="S18" s="6"/>
      <c r="T18" s="6"/>
      <c r="U18" s="6"/>
      <c r="V18" s="6"/>
      <c r="W18" s="6"/>
      <c r="X18" s="2">
        <v>1975</v>
      </c>
      <c r="Y18" s="6"/>
      <c r="Z18" s="6"/>
      <c r="AA18" s="6"/>
      <c r="AB18" s="6"/>
      <c r="AC18" s="6"/>
      <c r="AD18" s="6"/>
    </row>
    <row r="19" spans="1:30" ht="12.75">
      <c r="A19" s="5"/>
      <c r="B19" s="5"/>
      <c r="C19" s="5"/>
      <c r="E19" s="5"/>
      <c r="F19" s="4"/>
      <c r="G19" s="5"/>
      <c r="H19" s="4"/>
      <c r="J19" s="5"/>
      <c r="K19" s="5"/>
      <c r="L19">
        <v>4518</v>
      </c>
      <c r="M19" s="4"/>
      <c r="N19" s="5"/>
      <c r="O19" s="5"/>
      <c r="P19" s="5"/>
      <c r="Q19" s="5"/>
      <c r="R19" s="5"/>
      <c r="S19" s="6"/>
      <c r="T19" s="6"/>
      <c r="U19" s="6"/>
      <c r="V19" s="6"/>
      <c r="W19" s="6"/>
      <c r="X19" s="2">
        <v>1965</v>
      </c>
      <c r="Y19" s="6"/>
      <c r="Z19" s="6"/>
      <c r="AA19" s="6"/>
      <c r="AB19" s="6"/>
      <c r="AC19" s="6"/>
      <c r="AD19" s="6"/>
    </row>
  </sheetData>
  <sheetProtection/>
  <mergeCells count="66">
    <mergeCell ref="AD2:AD19"/>
    <mergeCell ref="S5:S19"/>
    <mergeCell ref="U5:U19"/>
    <mergeCell ref="Y5:Y7"/>
    <mergeCell ref="Z5:Z7"/>
    <mergeCell ref="AA5:AA7"/>
    <mergeCell ref="Y8:Y10"/>
    <mergeCell ref="Z8:Z10"/>
    <mergeCell ref="AA8:AA10"/>
    <mergeCell ref="Y11:Y13"/>
    <mergeCell ref="Z2:Z4"/>
    <mergeCell ref="AA2:AA4"/>
    <mergeCell ref="AB2:AB19"/>
    <mergeCell ref="AC2:AC19"/>
    <mergeCell ref="Z11:Z13"/>
    <mergeCell ref="AA11:AA13"/>
    <mergeCell ref="Z14:Z16"/>
    <mergeCell ref="AA14:AA16"/>
    <mergeCell ref="Z17:Z19"/>
    <mergeCell ref="AA17:AA19"/>
    <mergeCell ref="T2:T19"/>
    <mergeCell ref="V2:V19"/>
    <mergeCell ref="W2:W19"/>
    <mergeCell ref="Y2:Y4"/>
    <mergeCell ref="Y14:Y16"/>
    <mergeCell ref="Y17:Y19"/>
    <mergeCell ref="P2:P19"/>
    <mergeCell ref="Q2:Q19"/>
    <mergeCell ref="R2:R19"/>
    <mergeCell ref="A2:A19"/>
    <mergeCell ref="B2:B19"/>
    <mergeCell ref="C2:C19"/>
    <mergeCell ref="O14:O16"/>
    <mergeCell ref="O17:O19"/>
    <mergeCell ref="F14:F16"/>
    <mergeCell ref="F17:F19"/>
    <mergeCell ref="H14:H16"/>
    <mergeCell ref="H17:H19"/>
    <mergeCell ref="G14:G19"/>
    <mergeCell ref="O2:O4"/>
    <mergeCell ref="O5:O7"/>
    <mergeCell ref="O8:O10"/>
    <mergeCell ref="O11:O13"/>
    <mergeCell ref="N14:N16"/>
    <mergeCell ref="N17:N19"/>
    <mergeCell ref="M11:M13"/>
    <mergeCell ref="E2:E19"/>
    <mergeCell ref="K2:K19"/>
    <mergeCell ref="N2:N4"/>
    <mergeCell ref="N5:N7"/>
    <mergeCell ref="N8:N10"/>
    <mergeCell ref="N11:N13"/>
    <mergeCell ref="J2:J19"/>
    <mergeCell ref="M2:M4"/>
    <mergeCell ref="M5:M7"/>
    <mergeCell ref="M8:M10"/>
    <mergeCell ref="M14:M16"/>
    <mergeCell ref="M17:M19"/>
    <mergeCell ref="F2:F4"/>
    <mergeCell ref="F5:F7"/>
    <mergeCell ref="F8:F10"/>
    <mergeCell ref="F11:F13"/>
    <mergeCell ref="H2:H4"/>
    <mergeCell ref="H5:H7"/>
    <mergeCell ref="H8:H10"/>
    <mergeCell ref="H11:H1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38"/>
  <sheetViews>
    <sheetView zoomScalePageLayoutView="0" workbookViewId="0" topLeftCell="A4">
      <selection activeCell="R49" sqref="R49"/>
    </sheetView>
  </sheetViews>
  <sheetFormatPr defaultColWidth="9.140625" defaultRowHeight="12.75"/>
  <cols>
    <col min="4" max="4" width="18.00390625" style="0" customWidth="1"/>
  </cols>
  <sheetData>
    <row r="1" spans="1:31" ht="12.75">
      <c r="A1" t="s">
        <v>14</v>
      </c>
      <c r="B1" t="s">
        <v>15</v>
      </c>
      <c r="C1" t="s">
        <v>16</v>
      </c>
      <c r="D1" t="s">
        <v>17</v>
      </c>
      <c r="E1" t="s">
        <v>23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23</v>
      </c>
      <c r="N1" t="s">
        <v>26</v>
      </c>
      <c r="O1" t="s">
        <v>35</v>
      </c>
      <c r="P1" t="s">
        <v>27</v>
      </c>
      <c r="Q1" t="s">
        <v>23</v>
      </c>
      <c r="R1" t="s">
        <v>28</v>
      </c>
      <c r="S1" t="s">
        <v>29</v>
      </c>
      <c r="T1" s="2" t="s">
        <v>18</v>
      </c>
      <c r="U1" s="2" t="s">
        <v>23</v>
      </c>
      <c r="V1" s="2" t="s">
        <v>30</v>
      </c>
      <c r="W1" s="2" t="s">
        <v>23</v>
      </c>
      <c r="X1" s="2" t="s">
        <v>24</v>
      </c>
      <c r="Y1" s="2" t="s">
        <v>25</v>
      </c>
      <c r="Z1" s="2" t="s">
        <v>23</v>
      </c>
      <c r="AA1" s="2" t="s">
        <v>26</v>
      </c>
      <c r="AB1" s="2" t="s">
        <v>27</v>
      </c>
      <c r="AC1" s="2" t="s">
        <v>23</v>
      </c>
      <c r="AD1" s="2" t="s">
        <v>28</v>
      </c>
      <c r="AE1" s="2" t="s">
        <v>29</v>
      </c>
    </row>
    <row r="2" spans="1:31" ht="12.75">
      <c r="A2" s="5" t="s">
        <v>8</v>
      </c>
      <c r="B2" s="5" t="s">
        <v>9</v>
      </c>
      <c r="C2" s="5" t="s">
        <v>4</v>
      </c>
      <c r="D2">
        <v>35</v>
      </c>
      <c r="E2" s="5">
        <f>AVERAGE(D2:D4)</f>
        <v>39.333333333333336</v>
      </c>
      <c r="F2" s="5">
        <v>1</v>
      </c>
      <c r="G2">
        <v>21.5</v>
      </c>
      <c r="H2" s="5">
        <f>AVERAGE(G2:G4)</f>
        <v>20.466666666666665</v>
      </c>
      <c r="I2">
        <v>97365</v>
      </c>
      <c r="J2" s="5">
        <f>AVERAGE(I2:I4)</f>
        <v>97339.66666666667</v>
      </c>
      <c r="K2" s="5">
        <f>J2-E2</f>
        <v>97300.33333333334</v>
      </c>
      <c r="L2">
        <v>79065</v>
      </c>
      <c r="M2" s="5">
        <f>AVERAGE(L2:L4)</f>
        <v>78644.33333333333</v>
      </c>
      <c r="N2" s="5">
        <f>M2-E2</f>
        <v>78605</v>
      </c>
      <c r="O2" s="5">
        <f>LN(M2)</f>
        <v>11.2726908567278</v>
      </c>
      <c r="P2" s="5">
        <f>10*((-1)*LN(N2/K2))/H2</f>
        <v>0.1042510281954616</v>
      </c>
      <c r="Q2" s="5">
        <f>AVERAGE(P2:P19)</f>
        <v>0.12038231957691937</v>
      </c>
      <c r="R2" s="5">
        <f>(-1)*LN(0.1)/Q2</f>
        <v>19.127269694473597</v>
      </c>
      <c r="S2" s="5">
        <f>(-1)*LN(0.5)/Q2</f>
        <v>5.757881913191186</v>
      </c>
      <c r="T2" s="2">
        <v>135</v>
      </c>
      <c r="U2" s="6">
        <f>AVERAGE(T2:T4)</f>
        <v>145</v>
      </c>
      <c r="V2" s="2">
        <v>152000</v>
      </c>
      <c r="W2" s="6">
        <f>AVERAGE(V2:V4)</f>
        <v>152000</v>
      </c>
      <c r="X2" s="6">
        <f>W2-U2</f>
        <v>151855</v>
      </c>
      <c r="Y2" s="2">
        <v>120000</v>
      </c>
      <c r="Z2" s="6">
        <f>AVERAGE(Y2:Y4)</f>
        <v>120333.33333333333</v>
      </c>
      <c r="AA2" s="6">
        <f>Z2-U2</f>
        <v>120188.33333333333</v>
      </c>
      <c r="AB2" s="6">
        <f>10*((-1)*LN(AA2/X2))/H2</f>
        <v>0.1142668540284281</v>
      </c>
      <c r="AC2" s="6">
        <f>AVERAGE(AB2:AB19)</f>
        <v>0.12305172967274257</v>
      </c>
      <c r="AD2" s="6">
        <f>(-1)*LN(0.1)/AC2</f>
        <v>18.712334228196514</v>
      </c>
      <c r="AE2" s="6">
        <f>(-1)*LN(0.5)/AC2</f>
        <v>5.632973891576964</v>
      </c>
    </row>
    <row r="3" spans="1:31" ht="12.75">
      <c r="A3" s="5"/>
      <c r="B3" s="5"/>
      <c r="C3" s="5"/>
      <c r="D3">
        <v>41</v>
      </c>
      <c r="E3" s="5"/>
      <c r="F3" s="5"/>
      <c r="G3">
        <v>19.9</v>
      </c>
      <c r="H3" s="5"/>
      <c r="I3">
        <v>97458</v>
      </c>
      <c r="J3" s="5"/>
      <c r="K3" s="5"/>
      <c r="L3">
        <v>78032</v>
      </c>
      <c r="M3" s="5"/>
      <c r="N3" s="5"/>
      <c r="O3" s="5"/>
      <c r="P3" s="5"/>
      <c r="Q3" s="5"/>
      <c r="R3" s="5"/>
      <c r="S3" s="5"/>
      <c r="T3" s="2">
        <v>146</v>
      </c>
      <c r="U3" s="6"/>
      <c r="V3" s="2">
        <v>152000</v>
      </c>
      <c r="W3" s="6"/>
      <c r="X3" s="6"/>
      <c r="Y3" s="2">
        <v>121000</v>
      </c>
      <c r="Z3" s="6"/>
      <c r="AA3" s="6"/>
      <c r="AB3" s="6"/>
      <c r="AC3" s="6"/>
      <c r="AD3" s="6"/>
      <c r="AE3" s="6"/>
    </row>
    <row r="4" spans="1:31" ht="12.75">
      <c r="A4" s="5"/>
      <c r="B4" s="5"/>
      <c r="C4" s="5"/>
      <c r="D4">
        <v>42</v>
      </c>
      <c r="E4" s="5"/>
      <c r="F4" s="5"/>
      <c r="G4">
        <v>20</v>
      </c>
      <c r="H4" s="5"/>
      <c r="I4">
        <v>97196</v>
      </c>
      <c r="J4" s="5"/>
      <c r="K4" s="5"/>
      <c r="L4">
        <v>78836</v>
      </c>
      <c r="M4" s="5"/>
      <c r="N4" s="5"/>
      <c r="O4" s="5"/>
      <c r="P4" s="5"/>
      <c r="Q4" s="5"/>
      <c r="R4" s="5"/>
      <c r="S4" s="5"/>
      <c r="T4" s="2">
        <v>154</v>
      </c>
      <c r="U4" s="6"/>
      <c r="V4" s="2">
        <v>152000</v>
      </c>
      <c r="W4" s="6"/>
      <c r="X4" s="6"/>
      <c r="Y4" s="2">
        <v>120000</v>
      </c>
      <c r="Z4" s="6"/>
      <c r="AA4" s="6"/>
      <c r="AB4" s="6"/>
      <c r="AC4" s="6"/>
      <c r="AD4" s="6"/>
      <c r="AE4" s="6"/>
    </row>
    <row r="5" spans="1:31" ht="12.75">
      <c r="A5" s="5"/>
      <c r="B5" s="5"/>
      <c r="C5" s="5"/>
      <c r="E5" s="5"/>
      <c r="F5" s="5">
        <v>2</v>
      </c>
      <c r="G5">
        <v>40.7</v>
      </c>
      <c r="H5" s="5">
        <f>AVERAGE(G5:G7)</f>
        <v>40.7</v>
      </c>
      <c r="J5" s="5"/>
      <c r="K5" s="5"/>
      <c r="L5">
        <v>59959</v>
      </c>
      <c r="M5" s="5">
        <f>AVERAGE(L5:L7)</f>
        <v>60130.666666666664</v>
      </c>
      <c r="N5" s="5">
        <f>M5-E2</f>
        <v>60091.33333333333</v>
      </c>
      <c r="O5" s="5">
        <f>LN(M5)</f>
        <v>11.004275251061237</v>
      </c>
      <c r="P5" s="5">
        <f>10*((-1)*LN(N5/K2)/H5)</f>
        <v>0.11841198721827412</v>
      </c>
      <c r="Q5" s="5"/>
      <c r="R5" s="5"/>
      <c r="S5" s="5"/>
      <c r="T5" s="6"/>
      <c r="U5" s="6"/>
      <c r="V5" s="6"/>
      <c r="W5" s="6"/>
      <c r="X5" s="6"/>
      <c r="Y5" s="2">
        <v>90700</v>
      </c>
      <c r="Z5" s="6">
        <f>AVERAGE(Y5:Y7)</f>
        <v>90533.33333333333</v>
      </c>
      <c r="AA5" s="6">
        <f>Z5-U2</f>
        <v>90388.33333333333</v>
      </c>
      <c r="AB5" s="6">
        <f>10*((-1)*LN(AA5/X2)/H5)</f>
        <v>0.12747196932629076</v>
      </c>
      <c r="AC5" s="6"/>
      <c r="AD5" s="6"/>
      <c r="AE5" s="6"/>
    </row>
    <row r="6" spans="1:31" ht="12.75">
      <c r="A6" s="5"/>
      <c r="B6" s="5"/>
      <c r="C6" s="5"/>
      <c r="E6" s="5"/>
      <c r="F6" s="5"/>
      <c r="G6">
        <v>40.7</v>
      </c>
      <c r="H6" s="5"/>
      <c r="J6" s="5"/>
      <c r="K6" s="5"/>
      <c r="L6">
        <v>59849</v>
      </c>
      <c r="M6" s="5"/>
      <c r="N6" s="5"/>
      <c r="O6" s="5"/>
      <c r="P6" s="5"/>
      <c r="Q6" s="5"/>
      <c r="R6" s="5"/>
      <c r="S6" s="5"/>
      <c r="T6" s="6"/>
      <c r="U6" s="6"/>
      <c r="V6" s="6"/>
      <c r="W6" s="6"/>
      <c r="X6" s="6"/>
      <c r="Y6" s="2">
        <v>90400</v>
      </c>
      <c r="Z6" s="6"/>
      <c r="AA6" s="6"/>
      <c r="AB6" s="6"/>
      <c r="AC6" s="6"/>
      <c r="AD6" s="6"/>
      <c r="AE6" s="6"/>
    </row>
    <row r="7" spans="1:31" ht="12.75">
      <c r="A7" s="5"/>
      <c r="B7" s="5"/>
      <c r="C7" s="5"/>
      <c r="E7" s="5"/>
      <c r="F7" s="5"/>
      <c r="G7">
        <v>40.7</v>
      </c>
      <c r="H7" s="5"/>
      <c r="J7" s="5"/>
      <c r="K7" s="5"/>
      <c r="L7">
        <v>60584</v>
      </c>
      <c r="M7" s="5"/>
      <c r="N7" s="5"/>
      <c r="O7" s="5"/>
      <c r="P7" s="5"/>
      <c r="Q7" s="5"/>
      <c r="R7" s="5"/>
      <c r="S7" s="5"/>
      <c r="T7" s="6"/>
      <c r="U7" s="6"/>
      <c r="V7" s="6"/>
      <c r="W7" s="6"/>
      <c r="X7" s="6"/>
      <c r="Y7" s="2">
        <v>90500</v>
      </c>
      <c r="Z7" s="6"/>
      <c r="AA7" s="6"/>
      <c r="AB7" s="6"/>
      <c r="AC7" s="6"/>
      <c r="AD7" s="6"/>
      <c r="AE7" s="6"/>
    </row>
    <row r="8" spans="1:31" ht="12.75">
      <c r="A8" s="5"/>
      <c r="B8" s="5"/>
      <c r="C8" s="5"/>
      <c r="E8" s="5"/>
      <c r="F8" s="5">
        <v>3</v>
      </c>
      <c r="G8">
        <v>60.2</v>
      </c>
      <c r="H8" s="5">
        <f>AVERAGE(G8:G10)</f>
        <v>60.29999999999999</v>
      </c>
      <c r="J8" s="5"/>
      <c r="K8" s="5"/>
      <c r="L8">
        <v>46747</v>
      </c>
      <c r="M8" s="5">
        <f>AVERAGE(L8:L10)</f>
        <v>46917</v>
      </c>
      <c r="N8" s="5">
        <f>M8-E2</f>
        <v>46877.666666666664</v>
      </c>
      <c r="O8" s="5">
        <f>LN(M8)</f>
        <v>10.756135362104326</v>
      </c>
      <c r="P8" s="5">
        <f>10*((-1)*LN(N8/K2))/H8</f>
        <v>0.12110465065597066</v>
      </c>
      <c r="Q8" s="5"/>
      <c r="R8" s="5"/>
      <c r="S8" s="5"/>
      <c r="T8" s="6"/>
      <c r="U8" s="6"/>
      <c r="V8" s="6"/>
      <c r="W8" s="6"/>
      <c r="X8" s="6"/>
      <c r="Y8" s="2">
        <v>71900</v>
      </c>
      <c r="Z8" s="6">
        <f>AVERAGE(Y8:Y10)</f>
        <v>71500</v>
      </c>
      <c r="AA8" s="6">
        <f>Z8-U2</f>
        <v>71355</v>
      </c>
      <c r="AB8" s="6">
        <f>10*((-1)*LN(AA8/X2))/H8</f>
        <v>0.12525019894330577</v>
      </c>
      <c r="AC8" s="6"/>
      <c r="AD8" s="6"/>
      <c r="AE8" s="6"/>
    </row>
    <row r="9" spans="1:31" ht="12.75">
      <c r="A9" s="5"/>
      <c r="B9" s="5"/>
      <c r="C9" s="5"/>
      <c r="E9" s="5"/>
      <c r="F9" s="5"/>
      <c r="G9">
        <v>60.4</v>
      </c>
      <c r="H9" s="5"/>
      <c r="J9" s="5"/>
      <c r="K9" s="5"/>
      <c r="L9">
        <v>47016</v>
      </c>
      <c r="M9" s="5"/>
      <c r="N9" s="5"/>
      <c r="O9" s="5"/>
      <c r="P9" s="5"/>
      <c r="Q9" s="5"/>
      <c r="R9" s="5"/>
      <c r="S9" s="5"/>
      <c r="T9" s="6"/>
      <c r="U9" s="6"/>
      <c r="V9" s="6"/>
      <c r="W9" s="6"/>
      <c r="X9" s="6"/>
      <c r="Y9" s="2">
        <v>71600</v>
      </c>
      <c r="Z9" s="6"/>
      <c r="AA9" s="6"/>
      <c r="AB9" s="6"/>
      <c r="AC9" s="6"/>
      <c r="AD9" s="6"/>
      <c r="AE9" s="6"/>
    </row>
    <row r="10" spans="1:31" ht="12.75">
      <c r="A10" s="5"/>
      <c r="B10" s="5"/>
      <c r="C10" s="5"/>
      <c r="E10" s="5"/>
      <c r="F10" s="5"/>
      <c r="G10">
        <v>60.3</v>
      </c>
      <c r="H10" s="5"/>
      <c r="J10" s="5"/>
      <c r="K10" s="5"/>
      <c r="L10">
        <v>46988</v>
      </c>
      <c r="M10" s="5"/>
      <c r="N10" s="5"/>
      <c r="O10" s="5"/>
      <c r="P10" s="5"/>
      <c r="Q10" s="5"/>
      <c r="R10" s="5"/>
      <c r="S10" s="5"/>
      <c r="T10" s="6"/>
      <c r="U10" s="6"/>
      <c r="V10" s="6"/>
      <c r="W10" s="6"/>
      <c r="X10" s="6"/>
      <c r="Y10" s="2">
        <v>71000</v>
      </c>
      <c r="Z10" s="6"/>
      <c r="AA10" s="6"/>
      <c r="AB10" s="6"/>
      <c r="AC10" s="6"/>
      <c r="AD10" s="6"/>
      <c r="AE10" s="6"/>
    </row>
    <row r="11" spans="1:31" ht="12.75">
      <c r="A11" s="5"/>
      <c r="B11" s="5"/>
      <c r="C11" s="5"/>
      <c r="E11" s="5"/>
      <c r="F11" s="4">
        <v>4</v>
      </c>
      <c r="G11">
        <v>79.6</v>
      </c>
      <c r="H11" s="5">
        <f>AVERAGE(G11:G13)</f>
        <v>79.60000000000001</v>
      </c>
      <c r="J11" s="5"/>
      <c r="K11" s="5"/>
      <c r="L11">
        <v>35582</v>
      </c>
      <c r="M11" s="5">
        <f>AVERAGE(L11:L13)</f>
        <v>35680</v>
      </c>
      <c r="N11" s="5">
        <f>M11-E2</f>
        <v>35640.666666666664</v>
      </c>
      <c r="O11" s="5">
        <f>LN(M11)</f>
        <v>10.482345586693945</v>
      </c>
      <c r="P11" s="5">
        <f>10*(-1)*LN(N11/K2)/H11</f>
        <v>0.1261702395747403</v>
      </c>
      <c r="Q11" s="5"/>
      <c r="R11" s="5"/>
      <c r="S11" s="5"/>
      <c r="T11" s="6"/>
      <c r="U11" s="6"/>
      <c r="V11" s="6"/>
      <c r="W11" s="6"/>
      <c r="X11" s="6"/>
      <c r="Y11" s="2">
        <v>55200</v>
      </c>
      <c r="Z11" s="6">
        <f>AVERAGE(Y11:Y13)</f>
        <v>55166.666666666664</v>
      </c>
      <c r="AA11" s="6">
        <f>Z11-U2</f>
        <v>55021.666666666664</v>
      </c>
      <c r="AB11" s="6">
        <f>10*(-1)*LN(AA11/X2)/H11</f>
        <v>0.12753757174972724</v>
      </c>
      <c r="AC11" s="6"/>
      <c r="AD11" s="6"/>
      <c r="AE11" s="6"/>
    </row>
    <row r="12" spans="1:31" ht="12.75">
      <c r="A12" s="5"/>
      <c r="B12" s="5"/>
      <c r="C12" s="5"/>
      <c r="E12" s="5"/>
      <c r="F12" s="4"/>
      <c r="G12">
        <v>80</v>
      </c>
      <c r="H12" s="5"/>
      <c r="J12" s="5"/>
      <c r="K12" s="5"/>
      <c r="L12">
        <v>35521</v>
      </c>
      <c r="M12" s="5"/>
      <c r="N12" s="5"/>
      <c r="O12" s="5"/>
      <c r="P12" s="5"/>
      <c r="Q12" s="5"/>
      <c r="R12" s="5"/>
      <c r="S12" s="5"/>
      <c r="T12" s="6"/>
      <c r="U12" s="6"/>
      <c r="V12" s="6"/>
      <c r="W12" s="6"/>
      <c r="X12" s="6"/>
      <c r="Y12" s="2">
        <v>55100</v>
      </c>
      <c r="Z12" s="6"/>
      <c r="AA12" s="6"/>
      <c r="AB12" s="6"/>
      <c r="AC12" s="6"/>
      <c r="AD12" s="6"/>
      <c r="AE12" s="6"/>
    </row>
    <row r="13" spans="1:31" ht="12.75">
      <c r="A13" s="5"/>
      <c r="B13" s="5"/>
      <c r="C13" s="5"/>
      <c r="E13" s="5"/>
      <c r="F13" s="4"/>
      <c r="G13">
        <v>79.2</v>
      </c>
      <c r="H13" s="5"/>
      <c r="J13" s="5"/>
      <c r="K13" s="5"/>
      <c r="L13">
        <v>35937</v>
      </c>
      <c r="M13" s="5"/>
      <c r="N13" s="5"/>
      <c r="O13" s="5"/>
      <c r="P13" s="5"/>
      <c r="Q13" s="5"/>
      <c r="R13" s="5"/>
      <c r="S13" s="5"/>
      <c r="T13" s="6"/>
      <c r="U13" s="6"/>
      <c r="V13" s="6"/>
      <c r="W13" s="6"/>
      <c r="X13" s="6"/>
      <c r="Y13" s="2">
        <v>55200</v>
      </c>
      <c r="Z13" s="6"/>
      <c r="AA13" s="6"/>
      <c r="AB13" s="6"/>
      <c r="AC13" s="6"/>
      <c r="AD13" s="6"/>
      <c r="AE13" s="6"/>
    </row>
    <row r="14" spans="1:31" ht="12.75">
      <c r="A14" s="5"/>
      <c r="B14" s="5"/>
      <c r="C14" s="5"/>
      <c r="E14" s="5"/>
      <c r="F14" s="5">
        <v>5</v>
      </c>
      <c r="G14" s="5"/>
      <c r="H14" s="5">
        <f>SUM(H2,H11)</f>
        <v>100.06666666666668</v>
      </c>
      <c r="J14" s="5"/>
      <c r="K14" s="5"/>
      <c r="L14">
        <v>27640</v>
      </c>
      <c r="M14" s="4">
        <f>AVERAGE(L14:L16)</f>
        <v>27771.333333333332</v>
      </c>
      <c r="N14" s="5">
        <f>M14-E2</f>
        <v>27732</v>
      </c>
      <c r="O14" s="5">
        <f>LN(M14)</f>
        <v>10.231759592592</v>
      </c>
      <c r="P14" s="5">
        <f>10*(-1)*LN(N14/K2)/H14</f>
        <v>0.12543791811491783</v>
      </c>
      <c r="Q14" s="5"/>
      <c r="R14" s="5"/>
      <c r="S14" s="5"/>
      <c r="T14" s="6"/>
      <c r="U14" s="6"/>
      <c r="V14" s="6"/>
      <c r="W14" s="6"/>
      <c r="X14" s="6"/>
      <c r="Y14" s="2">
        <v>44300</v>
      </c>
      <c r="Z14" s="6">
        <f>AVERAGE(Y14:Y16)</f>
        <v>44313.333333333336</v>
      </c>
      <c r="AA14" s="6">
        <f>Z14-U2</f>
        <v>44168.333333333336</v>
      </c>
      <c r="AB14" s="6">
        <f>10*(-1)*LN(AA14/X2)/H14</f>
        <v>0.12340952960878517</v>
      </c>
      <c r="AC14" s="6"/>
      <c r="AD14" s="6"/>
      <c r="AE14" s="6"/>
    </row>
    <row r="15" spans="1:31" ht="12.75">
      <c r="A15" s="5"/>
      <c r="B15" s="5"/>
      <c r="C15" s="5"/>
      <c r="E15" s="5"/>
      <c r="F15" s="5"/>
      <c r="G15" s="5"/>
      <c r="H15" s="5"/>
      <c r="J15" s="5"/>
      <c r="K15" s="5"/>
      <c r="L15">
        <v>27971</v>
      </c>
      <c r="M15" s="4"/>
      <c r="N15" s="5"/>
      <c r="O15" s="5"/>
      <c r="P15" s="5"/>
      <c r="Q15" s="5"/>
      <c r="R15" s="5"/>
      <c r="S15" s="5"/>
      <c r="T15" s="6"/>
      <c r="U15" s="6"/>
      <c r="V15" s="6"/>
      <c r="W15" s="6"/>
      <c r="X15" s="6"/>
      <c r="Y15" s="2">
        <v>44200</v>
      </c>
      <c r="Z15" s="6"/>
      <c r="AA15" s="6"/>
      <c r="AB15" s="6"/>
      <c r="AC15" s="6"/>
      <c r="AD15" s="6"/>
      <c r="AE15" s="6"/>
    </row>
    <row r="16" spans="1:31" ht="12.75">
      <c r="A16" s="5"/>
      <c r="B16" s="5"/>
      <c r="C16" s="5"/>
      <c r="E16" s="5"/>
      <c r="F16" s="5"/>
      <c r="G16" s="5"/>
      <c r="H16" s="5"/>
      <c r="J16" s="5"/>
      <c r="K16" s="5"/>
      <c r="L16">
        <v>27703</v>
      </c>
      <c r="M16" s="4"/>
      <c r="N16" s="5"/>
      <c r="O16" s="5"/>
      <c r="P16" s="5"/>
      <c r="Q16" s="5"/>
      <c r="R16" s="5"/>
      <c r="S16" s="5"/>
      <c r="T16" s="6"/>
      <c r="U16" s="6"/>
      <c r="V16" s="6"/>
      <c r="W16" s="6"/>
      <c r="X16" s="6"/>
      <c r="Y16" s="2">
        <v>44440</v>
      </c>
      <c r="Z16" s="6"/>
      <c r="AA16" s="6"/>
      <c r="AB16" s="6"/>
      <c r="AC16" s="6"/>
      <c r="AD16" s="6"/>
      <c r="AE16" s="6"/>
    </row>
    <row r="17" spans="1:31" ht="12.75">
      <c r="A17" s="5"/>
      <c r="B17" s="5"/>
      <c r="C17" s="5"/>
      <c r="E17" s="5"/>
      <c r="F17" s="4">
        <v>6</v>
      </c>
      <c r="G17" s="5"/>
      <c r="H17" s="4">
        <f>H5+H11</f>
        <v>120.30000000000001</v>
      </c>
      <c r="J17" s="5"/>
      <c r="K17" s="5"/>
      <c r="L17">
        <v>20779</v>
      </c>
      <c r="M17" s="4">
        <f>AVERAGE(L17:L19)</f>
        <v>21175.333333333332</v>
      </c>
      <c r="N17" s="5">
        <f>M17-E2</f>
        <v>21136</v>
      </c>
      <c r="O17" s="5">
        <f>LN(M17)</f>
        <v>9.960592261230277</v>
      </c>
      <c r="P17" s="5">
        <f>10*(-1)*LN(N17/K2)/H17</f>
        <v>0.12691809370215176</v>
      </c>
      <c r="Q17" s="5"/>
      <c r="R17" s="5"/>
      <c r="S17" s="5"/>
      <c r="T17" s="6"/>
      <c r="U17" s="6"/>
      <c r="V17" s="6"/>
      <c r="W17" s="6"/>
      <c r="X17" s="6"/>
      <c r="Y17" s="2">
        <v>35800</v>
      </c>
      <c r="Z17" s="6">
        <f>AVERAGE(Y17:Y19)</f>
        <v>35833.333333333336</v>
      </c>
      <c r="AA17" s="6">
        <f>Z17-U2</f>
        <v>35688.333333333336</v>
      </c>
      <c r="AB17" s="6">
        <f>10*(-1)*LN(AA17/X2)/H17</f>
        <v>0.12037425437991835</v>
      </c>
      <c r="AC17" s="6"/>
      <c r="AD17" s="6"/>
      <c r="AE17" s="6"/>
    </row>
    <row r="18" spans="1:31" ht="12.75">
      <c r="A18" s="5"/>
      <c r="B18" s="5"/>
      <c r="C18" s="5"/>
      <c r="E18" s="5"/>
      <c r="F18" s="4"/>
      <c r="G18" s="5"/>
      <c r="H18" s="4"/>
      <c r="J18" s="5"/>
      <c r="K18" s="5"/>
      <c r="L18">
        <v>21659</v>
      </c>
      <c r="M18" s="4"/>
      <c r="N18" s="5"/>
      <c r="O18" s="5"/>
      <c r="P18" s="5"/>
      <c r="Q18" s="5"/>
      <c r="R18" s="5"/>
      <c r="S18" s="5"/>
      <c r="T18" s="6"/>
      <c r="U18" s="6"/>
      <c r="V18" s="6"/>
      <c r="W18" s="6"/>
      <c r="X18" s="6"/>
      <c r="Y18" s="2">
        <v>35900</v>
      </c>
      <c r="Z18" s="6"/>
      <c r="AA18" s="6"/>
      <c r="AB18" s="6"/>
      <c r="AC18" s="6"/>
      <c r="AD18" s="6"/>
      <c r="AE18" s="6"/>
    </row>
    <row r="19" spans="1:31" ht="12.75">
      <c r="A19" s="5"/>
      <c r="B19" s="5"/>
      <c r="C19" s="5"/>
      <c r="E19" s="5"/>
      <c r="F19" s="4"/>
      <c r="G19" s="5"/>
      <c r="H19" s="4"/>
      <c r="J19" s="5"/>
      <c r="K19" s="5"/>
      <c r="L19">
        <v>21088</v>
      </c>
      <c r="M19" s="4"/>
      <c r="N19" s="5"/>
      <c r="O19" s="5"/>
      <c r="P19" s="5"/>
      <c r="Q19" s="5"/>
      <c r="R19" s="5"/>
      <c r="S19" s="5"/>
      <c r="T19" s="6"/>
      <c r="U19" s="6"/>
      <c r="V19" s="6"/>
      <c r="W19" s="6"/>
      <c r="X19" s="6"/>
      <c r="Y19" s="2">
        <v>35800</v>
      </c>
      <c r="Z19" s="6"/>
      <c r="AA19" s="6"/>
      <c r="AB19" s="6"/>
      <c r="AC19" s="6"/>
      <c r="AD19" s="6"/>
      <c r="AE19" s="6"/>
    </row>
    <row r="38" spans="3:4" ht="12.75">
      <c r="C38" t="s">
        <v>36</v>
      </c>
      <c r="D38">
        <f>CORREL(H2:H19,O2:O19)</f>
        <v>-0.9998941430978947</v>
      </c>
    </row>
  </sheetData>
  <sheetProtection/>
  <mergeCells count="72">
    <mergeCell ref="AE2:AE19"/>
    <mergeCell ref="T5:T19"/>
    <mergeCell ref="V5:V19"/>
    <mergeCell ref="Z5:Z7"/>
    <mergeCell ref="AA5:AA7"/>
    <mergeCell ref="AB5:AB7"/>
    <mergeCell ref="Z8:Z10"/>
    <mergeCell ref="AA8:AA10"/>
    <mergeCell ref="AB8:AB10"/>
    <mergeCell ref="Z11:Z13"/>
    <mergeCell ref="AC2:AC19"/>
    <mergeCell ref="AD2:AD19"/>
    <mergeCell ref="AA11:AA13"/>
    <mergeCell ref="AB11:AB13"/>
    <mergeCell ref="AA14:AA16"/>
    <mergeCell ref="AB14:AB16"/>
    <mergeCell ref="AA17:AA19"/>
    <mergeCell ref="AB17:AB19"/>
    <mergeCell ref="X2:X19"/>
    <mergeCell ref="Z2:Z4"/>
    <mergeCell ref="Z14:Z16"/>
    <mergeCell ref="Z17:Z19"/>
    <mergeCell ref="AA2:AA4"/>
    <mergeCell ref="AB2:AB4"/>
    <mergeCell ref="A2:A19"/>
    <mergeCell ref="B2:B19"/>
    <mergeCell ref="C2:C19"/>
    <mergeCell ref="E2:E19"/>
    <mergeCell ref="U2:U19"/>
    <mergeCell ref="W2:W19"/>
    <mergeCell ref="F2:F4"/>
    <mergeCell ref="H2:H4"/>
    <mergeCell ref="J2:J19"/>
    <mergeCell ref="K2:K19"/>
    <mergeCell ref="F11:F13"/>
    <mergeCell ref="H11:H13"/>
    <mergeCell ref="F14:F16"/>
    <mergeCell ref="G14:G19"/>
    <mergeCell ref="H14:H16"/>
    <mergeCell ref="M2:M4"/>
    <mergeCell ref="N2:N4"/>
    <mergeCell ref="P2:P4"/>
    <mergeCell ref="Q2:Q19"/>
    <mergeCell ref="N8:N10"/>
    <mergeCell ref="P8:P10"/>
    <mergeCell ref="M11:M13"/>
    <mergeCell ref="N11:N13"/>
    <mergeCell ref="P11:P13"/>
    <mergeCell ref="M14:M16"/>
    <mergeCell ref="R2:R19"/>
    <mergeCell ref="S2:S19"/>
    <mergeCell ref="F5:F7"/>
    <mergeCell ref="H5:H7"/>
    <mergeCell ref="M5:M7"/>
    <mergeCell ref="N5:N7"/>
    <mergeCell ref="P5:P7"/>
    <mergeCell ref="F8:F10"/>
    <mergeCell ref="H8:H10"/>
    <mergeCell ref="M8:M10"/>
    <mergeCell ref="F17:F19"/>
    <mergeCell ref="H17:H19"/>
    <mergeCell ref="M17:M19"/>
    <mergeCell ref="N17:N19"/>
    <mergeCell ref="P17:P19"/>
    <mergeCell ref="O14:O16"/>
    <mergeCell ref="O17:O19"/>
    <mergeCell ref="O2:O4"/>
    <mergeCell ref="O5:O7"/>
    <mergeCell ref="O8:O10"/>
    <mergeCell ref="O11:O13"/>
    <mergeCell ref="N14:N16"/>
    <mergeCell ref="P14:P16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F1">
      <selection activeCell="O1" sqref="O1:O19"/>
    </sheetView>
  </sheetViews>
  <sheetFormatPr defaultColWidth="9.140625" defaultRowHeight="12.75"/>
  <cols>
    <col min="3" max="3" width="17.8515625" style="0" customWidth="1"/>
    <col min="14" max="14" width="18.57421875" style="0" customWidth="1"/>
  </cols>
  <sheetData>
    <row r="1" spans="1:31" ht="12.75">
      <c r="A1" t="s">
        <v>14</v>
      </c>
      <c r="B1" t="s">
        <v>15</v>
      </c>
      <c r="C1" t="s">
        <v>16</v>
      </c>
      <c r="D1" t="s">
        <v>17</v>
      </c>
      <c r="E1" t="s">
        <v>23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23</v>
      </c>
      <c r="N1" t="s">
        <v>26</v>
      </c>
      <c r="O1" t="s">
        <v>35</v>
      </c>
      <c r="P1" t="s">
        <v>27</v>
      </c>
      <c r="Q1" t="s">
        <v>23</v>
      </c>
      <c r="R1" t="s">
        <v>28</v>
      </c>
      <c r="S1" t="s">
        <v>29</v>
      </c>
      <c r="T1" s="2" t="s">
        <v>18</v>
      </c>
      <c r="U1" s="2" t="s">
        <v>23</v>
      </c>
      <c r="V1" s="2" t="s">
        <v>30</v>
      </c>
      <c r="W1" s="2" t="s">
        <v>23</v>
      </c>
      <c r="X1" s="2" t="s">
        <v>24</v>
      </c>
      <c r="Y1" s="2" t="s">
        <v>25</v>
      </c>
      <c r="Z1" s="2" t="s">
        <v>23</v>
      </c>
      <c r="AA1" s="2" t="s">
        <v>26</v>
      </c>
      <c r="AB1" s="2" t="s">
        <v>27</v>
      </c>
      <c r="AC1" s="2" t="s">
        <v>23</v>
      </c>
      <c r="AD1" s="2" t="s">
        <v>28</v>
      </c>
      <c r="AE1" s="2" t="s">
        <v>29</v>
      </c>
    </row>
    <row r="2" spans="1:31" ht="12.75">
      <c r="A2" s="5" t="s">
        <v>8</v>
      </c>
      <c r="B2" s="5" t="s">
        <v>9</v>
      </c>
      <c r="C2" s="5" t="s">
        <v>2</v>
      </c>
      <c r="D2">
        <v>42</v>
      </c>
      <c r="E2" s="5">
        <f>AVERAGE(D2:D4)</f>
        <v>39.666666666666664</v>
      </c>
      <c r="F2" s="5">
        <v>1</v>
      </c>
      <c r="G2">
        <v>20.2</v>
      </c>
      <c r="H2" s="5">
        <f>AVERAGE(G2:G4)</f>
        <v>20.233333333333334</v>
      </c>
      <c r="I2">
        <v>94320</v>
      </c>
      <c r="J2" s="5">
        <f>AVERAGE(I2:I4)</f>
        <v>94452</v>
      </c>
      <c r="K2" s="5">
        <f>J2-E2</f>
        <v>94412.33333333333</v>
      </c>
      <c r="L2">
        <v>75498</v>
      </c>
      <c r="M2" s="5">
        <f>AVERAGE(L2:L4)</f>
        <v>76372.33333333333</v>
      </c>
      <c r="N2" s="5">
        <f>M2-E2</f>
        <v>76332.66666666666</v>
      </c>
      <c r="O2" s="5">
        <f>LN(M2)</f>
        <v>11.243375780425167</v>
      </c>
      <c r="P2" s="5">
        <f>10*((-1)*LN(N2/K2))/H2</f>
        <v>0.10505967040107117</v>
      </c>
      <c r="Q2" s="5">
        <f>AVERAGE(P2:P19)</f>
        <v>0.11800210607571042</v>
      </c>
      <c r="R2" s="5">
        <f>(-1)*LN(0.1)/Q2</f>
        <v>19.513084720002382</v>
      </c>
      <c r="S2" s="5">
        <f>(-1)*LN(0.5)/Q2</f>
        <v>5.874023808653216</v>
      </c>
      <c r="T2" s="2">
        <v>143</v>
      </c>
      <c r="U2" s="6">
        <f>AVERAGE(T2:T4)</f>
        <v>144.33333333333334</v>
      </c>
      <c r="V2" s="2">
        <v>154000</v>
      </c>
      <c r="W2" s="6">
        <f>AVERAGE(V2:V4)</f>
        <v>154000</v>
      </c>
      <c r="X2" s="6">
        <f>W2-U2</f>
        <v>153855.66666666666</v>
      </c>
      <c r="Y2" s="2">
        <v>122000</v>
      </c>
      <c r="Z2" s="6">
        <f>AVERAGE(Y2:Y4)</f>
        <v>121333.33333333333</v>
      </c>
      <c r="AA2" s="6">
        <f>Z2-U2</f>
        <v>121189</v>
      </c>
      <c r="AB2" s="6">
        <f>10*((-1)*LN(AA2/X2))/H2</f>
        <v>0.11795566213928735</v>
      </c>
      <c r="AC2" s="6">
        <f>AVERAGE(AB2:AB19)</f>
        <v>0.1210261978556831</v>
      </c>
      <c r="AD2" s="6">
        <f>(-1)*LN(0.1)/AC2</f>
        <v>19.02550963172245</v>
      </c>
      <c r="AE2" s="6">
        <f>(-1)*LN(0.5)/AC2</f>
        <v>5.727249081942442</v>
      </c>
    </row>
    <row r="3" spans="1:31" ht="12.75">
      <c r="A3" s="5"/>
      <c r="B3" s="5"/>
      <c r="C3" s="5"/>
      <c r="D3">
        <v>40</v>
      </c>
      <c r="E3" s="5"/>
      <c r="F3" s="5"/>
      <c r="G3">
        <v>20</v>
      </c>
      <c r="H3" s="5"/>
      <c r="I3">
        <v>94472</v>
      </c>
      <c r="J3" s="5"/>
      <c r="K3" s="5"/>
      <c r="L3">
        <v>76732</v>
      </c>
      <c r="M3" s="5"/>
      <c r="N3" s="5"/>
      <c r="O3" s="5"/>
      <c r="P3" s="5"/>
      <c r="Q3" s="5"/>
      <c r="R3" s="5"/>
      <c r="S3" s="5"/>
      <c r="T3" s="2">
        <v>155</v>
      </c>
      <c r="U3" s="6"/>
      <c r="V3" s="2">
        <v>154000</v>
      </c>
      <c r="W3" s="6"/>
      <c r="X3" s="6"/>
      <c r="Y3" s="2">
        <v>121000</v>
      </c>
      <c r="Z3" s="6"/>
      <c r="AA3" s="6"/>
      <c r="AB3" s="6"/>
      <c r="AC3" s="6"/>
      <c r="AD3" s="6"/>
      <c r="AE3" s="6"/>
    </row>
    <row r="4" spans="1:31" ht="12.75">
      <c r="A4" s="5"/>
      <c r="B4" s="5"/>
      <c r="C4" s="5"/>
      <c r="D4">
        <v>37</v>
      </c>
      <c r="E4" s="5"/>
      <c r="F4" s="5"/>
      <c r="G4">
        <v>20.5</v>
      </c>
      <c r="H4" s="5"/>
      <c r="I4">
        <v>94564</v>
      </c>
      <c r="J4" s="5"/>
      <c r="K4" s="5"/>
      <c r="L4">
        <v>76887</v>
      </c>
      <c r="M4" s="5"/>
      <c r="N4" s="5"/>
      <c r="O4" s="5"/>
      <c r="P4" s="5"/>
      <c r="Q4" s="5"/>
      <c r="R4" s="5"/>
      <c r="S4" s="5"/>
      <c r="T4" s="2">
        <v>135</v>
      </c>
      <c r="U4" s="6"/>
      <c r="V4" s="2">
        <v>154000</v>
      </c>
      <c r="W4" s="6"/>
      <c r="X4" s="6"/>
      <c r="Y4" s="2">
        <v>121000</v>
      </c>
      <c r="Z4" s="6"/>
      <c r="AA4" s="6"/>
      <c r="AB4" s="6"/>
      <c r="AC4" s="6"/>
      <c r="AD4" s="6"/>
      <c r="AE4" s="6"/>
    </row>
    <row r="5" spans="1:31" ht="12.75">
      <c r="A5" s="5"/>
      <c r="B5" s="5"/>
      <c r="C5" s="5"/>
      <c r="E5" s="5"/>
      <c r="F5" s="5">
        <v>2</v>
      </c>
      <c r="G5">
        <v>39.8</v>
      </c>
      <c r="H5" s="5">
        <f>AVERAGE(G5:G7)</f>
        <v>39.96666666666667</v>
      </c>
      <c r="J5" s="5"/>
      <c r="K5" s="5"/>
      <c r="L5">
        <v>59928</v>
      </c>
      <c r="M5" s="5">
        <f>AVERAGE(L5:L7)</f>
        <v>59604.333333333336</v>
      </c>
      <c r="N5" s="5">
        <f>M5-E2</f>
        <v>59564.66666666667</v>
      </c>
      <c r="O5" s="5">
        <f>LN(M5)</f>
        <v>10.995483557345542</v>
      </c>
      <c r="P5" s="5">
        <f>10*((-1)*LN(N5/K2)/H5)</f>
        <v>0.11524832958136405</v>
      </c>
      <c r="Q5" s="5"/>
      <c r="R5" s="5"/>
      <c r="S5" s="5"/>
      <c r="T5" s="6"/>
      <c r="U5" s="6"/>
      <c r="V5" s="6"/>
      <c r="W5" s="6"/>
      <c r="X5" s="6"/>
      <c r="Y5" s="2">
        <v>93900</v>
      </c>
      <c r="Z5" s="6">
        <f>AVERAGE(Y5:Y7)</f>
        <v>93666.66666666667</v>
      </c>
      <c r="AA5" s="6">
        <f>Z5-U2</f>
        <v>93522.33333333334</v>
      </c>
      <c r="AB5" s="6">
        <f>10*((-1)*LN(AA5/X2)/H5)</f>
        <v>0.12455746452458184</v>
      </c>
      <c r="AC5" s="6"/>
      <c r="AD5" s="6"/>
      <c r="AE5" s="6"/>
    </row>
    <row r="6" spans="1:31" ht="12.75">
      <c r="A6" s="5"/>
      <c r="B6" s="5"/>
      <c r="C6" s="5"/>
      <c r="E6" s="5"/>
      <c r="F6" s="5"/>
      <c r="G6">
        <v>40.2</v>
      </c>
      <c r="H6" s="5"/>
      <c r="J6" s="5"/>
      <c r="K6" s="5"/>
      <c r="L6">
        <v>58977</v>
      </c>
      <c r="M6" s="5"/>
      <c r="N6" s="5"/>
      <c r="O6" s="5"/>
      <c r="P6" s="5"/>
      <c r="Q6" s="5"/>
      <c r="R6" s="5"/>
      <c r="S6" s="5"/>
      <c r="T6" s="6"/>
      <c r="U6" s="6"/>
      <c r="V6" s="6"/>
      <c r="W6" s="6"/>
      <c r="X6" s="6"/>
      <c r="Y6" s="2">
        <v>93400</v>
      </c>
      <c r="Z6" s="6"/>
      <c r="AA6" s="6"/>
      <c r="AB6" s="6"/>
      <c r="AC6" s="6"/>
      <c r="AD6" s="6"/>
      <c r="AE6" s="6"/>
    </row>
    <row r="7" spans="1:31" ht="12.75">
      <c r="A7" s="5"/>
      <c r="B7" s="5"/>
      <c r="C7" s="5"/>
      <c r="E7" s="5"/>
      <c r="F7" s="5"/>
      <c r="G7">
        <v>39.9</v>
      </c>
      <c r="H7" s="5"/>
      <c r="J7" s="5"/>
      <c r="K7" s="5"/>
      <c r="L7">
        <v>59908</v>
      </c>
      <c r="M7" s="5"/>
      <c r="N7" s="5"/>
      <c r="O7" s="5"/>
      <c r="P7" s="5"/>
      <c r="Q7" s="5"/>
      <c r="R7" s="5"/>
      <c r="S7" s="5"/>
      <c r="T7" s="6"/>
      <c r="U7" s="6"/>
      <c r="V7" s="6"/>
      <c r="W7" s="6"/>
      <c r="X7" s="6"/>
      <c r="Y7" s="2">
        <v>93700</v>
      </c>
      <c r="Z7" s="6"/>
      <c r="AA7" s="6"/>
      <c r="AB7" s="6"/>
      <c r="AC7" s="6"/>
      <c r="AD7" s="6"/>
      <c r="AE7" s="6"/>
    </row>
    <row r="8" spans="1:31" ht="12.75">
      <c r="A8" s="5"/>
      <c r="B8" s="5"/>
      <c r="C8" s="5"/>
      <c r="E8" s="5"/>
      <c r="F8" s="5">
        <v>3</v>
      </c>
      <c r="G8">
        <v>61.4</v>
      </c>
      <c r="H8" s="5">
        <f>AVERAGE(G8:G10)</f>
        <v>60.86666666666667</v>
      </c>
      <c r="J8" s="5"/>
      <c r="K8" s="5"/>
      <c r="L8">
        <v>45755</v>
      </c>
      <c r="M8" s="5">
        <f>AVERAGE(L8:L10)</f>
        <v>45885.333333333336</v>
      </c>
      <c r="N8" s="5">
        <f>M8-E2</f>
        <v>45845.66666666667</v>
      </c>
      <c r="O8" s="5">
        <f>LN(M8)</f>
        <v>10.733900809764885</v>
      </c>
      <c r="P8" s="5">
        <f>10*((-1)*LN(N8/K2))/H8</f>
        <v>0.11868417817950094</v>
      </c>
      <c r="Q8" s="5"/>
      <c r="R8" s="5"/>
      <c r="S8" s="5"/>
      <c r="T8" s="6"/>
      <c r="U8" s="6"/>
      <c r="V8" s="6"/>
      <c r="W8" s="6"/>
      <c r="X8" s="6"/>
      <c r="Y8" s="2">
        <v>73900</v>
      </c>
      <c r="Z8" s="6">
        <f>AVERAGE(Y8:Y10)</f>
        <v>73543.33333333333</v>
      </c>
      <c r="AA8" s="6">
        <f>Z8-U2</f>
        <v>73399</v>
      </c>
      <c r="AB8" s="6">
        <f>10*((-1)*LN(AA8/X2))/H8</f>
        <v>0.12159440667351851</v>
      </c>
      <c r="AC8" s="6"/>
      <c r="AD8" s="6"/>
      <c r="AE8" s="6"/>
    </row>
    <row r="9" spans="1:31" ht="12.75">
      <c r="A9" s="5"/>
      <c r="B9" s="5"/>
      <c r="C9" s="5"/>
      <c r="E9" s="5"/>
      <c r="F9" s="5"/>
      <c r="G9">
        <v>60.8</v>
      </c>
      <c r="H9" s="5"/>
      <c r="J9" s="5"/>
      <c r="K9" s="5"/>
      <c r="L9">
        <v>45635</v>
      </c>
      <c r="M9" s="5"/>
      <c r="N9" s="5"/>
      <c r="O9" s="5"/>
      <c r="P9" s="5"/>
      <c r="Q9" s="5"/>
      <c r="R9" s="5"/>
      <c r="S9" s="5"/>
      <c r="T9" s="6"/>
      <c r="U9" s="6"/>
      <c r="V9" s="6"/>
      <c r="W9" s="6"/>
      <c r="X9" s="6"/>
      <c r="Y9" s="2">
        <v>73030</v>
      </c>
      <c r="Z9" s="6"/>
      <c r="AA9" s="6"/>
      <c r="AB9" s="6"/>
      <c r="AC9" s="6"/>
      <c r="AD9" s="6"/>
      <c r="AE9" s="6"/>
    </row>
    <row r="10" spans="1:31" ht="12.75">
      <c r="A10" s="5"/>
      <c r="B10" s="5"/>
      <c r="C10" s="5"/>
      <c r="E10" s="5"/>
      <c r="F10" s="5"/>
      <c r="G10">
        <v>60.4</v>
      </c>
      <c r="H10" s="5"/>
      <c r="J10" s="5"/>
      <c r="K10" s="5"/>
      <c r="L10">
        <v>46266</v>
      </c>
      <c r="M10" s="5"/>
      <c r="N10" s="5"/>
      <c r="O10" s="5"/>
      <c r="P10" s="5"/>
      <c r="Q10" s="5"/>
      <c r="R10" s="5"/>
      <c r="S10" s="5"/>
      <c r="T10" s="6"/>
      <c r="U10" s="6"/>
      <c r="V10" s="6"/>
      <c r="W10" s="6"/>
      <c r="X10" s="6"/>
      <c r="Y10" s="2">
        <v>73700</v>
      </c>
      <c r="Z10" s="6"/>
      <c r="AA10" s="6"/>
      <c r="AB10" s="6"/>
      <c r="AC10" s="6"/>
      <c r="AD10" s="6"/>
      <c r="AE10" s="6"/>
    </row>
    <row r="11" spans="1:31" ht="12.75">
      <c r="A11" s="5"/>
      <c r="B11" s="5"/>
      <c r="C11" s="5"/>
      <c r="E11" s="5"/>
      <c r="F11" s="4">
        <v>4</v>
      </c>
      <c r="G11">
        <v>80.6</v>
      </c>
      <c r="H11" s="5">
        <f>AVERAGE(G11:G13)</f>
        <v>80.53333333333333</v>
      </c>
      <c r="J11" s="5"/>
      <c r="K11" s="5"/>
      <c r="L11">
        <v>35459</v>
      </c>
      <c r="M11" s="5">
        <f>AVERAGE(L11:L13)</f>
        <v>35660.333333333336</v>
      </c>
      <c r="N11" s="5">
        <f>M11-E2</f>
        <v>35620.66666666667</v>
      </c>
      <c r="O11" s="5">
        <f>LN(M11)</f>
        <v>10.48179423891504</v>
      </c>
      <c r="P11" s="5">
        <f>10*(-1)*LN(N11/K2)/H11</f>
        <v>0.12103630636236204</v>
      </c>
      <c r="Q11" s="5"/>
      <c r="R11" s="5"/>
      <c r="S11" s="5"/>
      <c r="T11" s="6"/>
      <c r="U11" s="6"/>
      <c r="V11" s="6"/>
      <c r="W11" s="6"/>
      <c r="X11" s="6"/>
      <c r="Y11" s="2">
        <v>57430</v>
      </c>
      <c r="Z11" s="6">
        <f>AVERAGE(Y11:Y13)</f>
        <v>57243.333333333336</v>
      </c>
      <c r="AA11" s="6">
        <f>Z11-U2</f>
        <v>57099</v>
      </c>
      <c r="AB11" s="6">
        <f>10*(-1)*LN(AA11/X2)/H11</f>
        <v>0.12308298801264742</v>
      </c>
      <c r="AC11" s="6"/>
      <c r="AD11" s="6"/>
      <c r="AE11" s="6"/>
    </row>
    <row r="12" spans="1:31" ht="12.75">
      <c r="A12" s="5"/>
      <c r="B12" s="5"/>
      <c r="C12" s="5"/>
      <c r="E12" s="5"/>
      <c r="F12" s="4"/>
      <c r="G12">
        <v>80.6</v>
      </c>
      <c r="H12" s="5"/>
      <c r="J12" s="5"/>
      <c r="K12" s="5"/>
      <c r="L12">
        <v>35686</v>
      </c>
      <c r="M12" s="5"/>
      <c r="N12" s="5"/>
      <c r="O12" s="5"/>
      <c r="P12" s="5"/>
      <c r="Q12" s="5"/>
      <c r="R12" s="5"/>
      <c r="S12" s="5"/>
      <c r="T12" s="6"/>
      <c r="U12" s="6"/>
      <c r="V12" s="6"/>
      <c r="W12" s="6"/>
      <c r="X12" s="6"/>
      <c r="Y12" s="2">
        <v>57400</v>
      </c>
      <c r="Z12" s="6"/>
      <c r="AA12" s="6"/>
      <c r="AB12" s="6"/>
      <c r="AC12" s="6"/>
      <c r="AD12" s="6"/>
      <c r="AE12" s="6"/>
    </row>
    <row r="13" spans="1:31" ht="12.75">
      <c r="A13" s="5"/>
      <c r="B13" s="5"/>
      <c r="C13" s="5"/>
      <c r="E13" s="5"/>
      <c r="F13" s="4"/>
      <c r="G13">
        <v>80.4</v>
      </c>
      <c r="H13" s="5"/>
      <c r="J13" s="5"/>
      <c r="K13" s="5"/>
      <c r="L13">
        <v>35836</v>
      </c>
      <c r="M13" s="5"/>
      <c r="N13" s="5"/>
      <c r="O13" s="5"/>
      <c r="P13" s="5"/>
      <c r="Q13" s="5"/>
      <c r="R13" s="5"/>
      <c r="S13" s="5"/>
      <c r="T13" s="6"/>
      <c r="U13" s="6"/>
      <c r="V13" s="6"/>
      <c r="W13" s="6"/>
      <c r="X13" s="6"/>
      <c r="Y13" s="2">
        <v>56900</v>
      </c>
      <c r="Z13" s="6"/>
      <c r="AA13" s="6"/>
      <c r="AB13" s="6"/>
      <c r="AC13" s="6"/>
      <c r="AD13" s="6"/>
      <c r="AE13" s="6"/>
    </row>
    <row r="14" spans="1:31" ht="12.75">
      <c r="A14" s="5"/>
      <c r="B14" s="5"/>
      <c r="C14" s="5"/>
      <c r="E14" s="5"/>
      <c r="F14" s="5">
        <v>5</v>
      </c>
      <c r="G14" s="5"/>
      <c r="H14" s="5">
        <f>SUM(H2,H11)</f>
        <v>100.76666666666667</v>
      </c>
      <c r="J14" s="5"/>
      <c r="K14" s="5"/>
      <c r="L14">
        <v>27746</v>
      </c>
      <c r="M14" s="4">
        <f>AVERAGE(L14:L16)</f>
        <v>27356.666666666668</v>
      </c>
      <c r="N14" s="5">
        <f>M14-E2</f>
        <v>27317</v>
      </c>
      <c r="O14" s="5">
        <f>LN(M14)</f>
        <v>10.216715531955648</v>
      </c>
      <c r="P14" s="5">
        <f>10*(-1)*LN(N14/K2)/H14</f>
        <v>0.12307269222546029</v>
      </c>
      <c r="Q14" s="5"/>
      <c r="R14" s="5"/>
      <c r="S14" s="5"/>
      <c r="T14" s="6"/>
      <c r="U14" s="6"/>
      <c r="V14" s="6"/>
      <c r="W14" s="6"/>
      <c r="X14" s="6"/>
      <c r="Y14" s="2">
        <v>46300</v>
      </c>
      <c r="Z14" s="6">
        <f>AVERAGE(Y14:Y16)</f>
        <v>46200</v>
      </c>
      <c r="AA14" s="6">
        <f>Z14-U2</f>
        <v>46055.666666666664</v>
      </c>
      <c r="AB14" s="6">
        <f>10*(-1)*LN(AA14/X2)/H14</f>
        <v>0.11969872216878813</v>
      </c>
      <c r="AC14" s="6"/>
      <c r="AD14" s="6"/>
      <c r="AE14" s="6"/>
    </row>
    <row r="15" spans="1:31" ht="12.75">
      <c r="A15" s="5"/>
      <c r="B15" s="5"/>
      <c r="C15" s="5"/>
      <c r="E15" s="5"/>
      <c r="F15" s="5"/>
      <c r="G15" s="5"/>
      <c r="H15" s="5"/>
      <c r="J15" s="5"/>
      <c r="K15" s="5"/>
      <c r="L15">
        <v>27151</v>
      </c>
      <c r="M15" s="4"/>
      <c r="N15" s="5"/>
      <c r="O15" s="5"/>
      <c r="P15" s="5"/>
      <c r="Q15" s="5"/>
      <c r="R15" s="5"/>
      <c r="S15" s="5"/>
      <c r="T15" s="6"/>
      <c r="U15" s="6"/>
      <c r="V15" s="6"/>
      <c r="W15" s="6"/>
      <c r="X15" s="6"/>
      <c r="Y15" s="2">
        <v>46100</v>
      </c>
      <c r="Z15" s="6"/>
      <c r="AA15" s="6"/>
      <c r="AB15" s="6"/>
      <c r="AC15" s="6"/>
      <c r="AD15" s="6"/>
      <c r="AE15" s="6"/>
    </row>
    <row r="16" spans="1:31" ht="12.75">
      <c r="A16" s="5"/>
      <c r="B16" s="5"/>
      <c r="C16" s="5"/>
      <c r="E16" s="5"/>
      <c r="F16" s="5"/>
      <c r="G16" s="5"/>
      <c r="H16" s="5"/>
      <c r="J16" s="5"/>
      <c r="K16" s="5"/>
      <c r="L16">
        <v>27173</v>
      </c>
      <c r="M16" s="4"/>
      <c r="N16" s="5"/>
      <c r="O16" s="5"/>
      <c r="P16" s="5"/>
      <c r="Q16" s="5"/>
      <c r="R16" s="5"/>
      <c r="S16" s="5"/>
      <c r="T16" s="6"/>
      <c r="U16" s="6"/>
      <c r="V16" s="6"/>
      <c r="W16" s="6"/>
      <c r="X16" s="6"/>
      <c r="Y16" s="2">
        <v>46200</v>
      </c>
      <c r="Z16" s="6"/>
      <c r="AA16" s="6"/>
      <c r="AB16" s="6"/>
      <c r="AC16" s="6"/>
      <c r="AD16" s="6"/>
      <c r="AE16" s="6"/>
    </row>
    <row r="17" spans="1:31" ht="12.75">
      <c r="A17" s="5"/>
      <c r="B17" s="5"/>
      <c r="C17" s="5"/>
      <c r="E17" s="5"/>
      <c r="F17" s="4">
        <v>6</v>
      </c>
      <c r="G17" s="5"/>
      <c r="H17" s="4">
        <f>H5+H11</f>
        <v>120.5</v>
      </c>
      <c r="J17" s="5"/>
      <c r="K17" s="5"/>
      <c r="L17">
        <v>21136</v>
      </c>
      <c r="M17" s="4">
        <f>AVERAGE(L17:L19)</f>
        <v>20997</v>
      </c>
      <c r="N17" s="5">
        <f>M17-E2</f>
        <v>20957.333333333332</v>
      </c>
      <c r="O17" s="5">
        <f>LN(M17)</f>
        <v>9.95213484935765</v>
      </c>
      <c r="P17" s="5">
        <f>10*(-1)*LN(N17/K2)/H17</f>
        <v>0.12491145970450407</v>
      </c>
      <c r="Q17" s="5"/>
      <c r="R17" s="5"/>
      <c r="S17" s="5"/>
      <c r="T17" s="6"/>
      <c r="U17" s="6"/>
      <c r="V17" s="6"/>
      <c r="W17" s="6"/>
      <c r="X17" s="6"/>
      <c r="Y17" s="2">
        <v>36600</v>
      </c>
      <c r="Z17" s="6">
        <f>AVERAGE(Y17:Y19)</f>
        <v>36700</v>
      </c>
      <c r="AA17" s="6">
        <f>Z17-U2</f>
        <v>36555.666666666664</v>
      </c>
      <c r="AB17" s="6">
        <f>10*(-1)*LN(AA17/X2)/H17</f>
        <v>0.11926794361527521</v>
      </c>
      <c r="AC17" s="6"/>
      <c r="AD17" s="6"/>
      <c r="AE17" s="6"/>
    </row>
    <row r="18" spans="1:31" ht="12.75">
      <c r="A18" s="5"/>
      <c r="B18" s="5"/>
      <c r="C18" s="5"/>
      <c r="E18" s="5"/>
      <c r="F18" s="4"/>
      <c r="G18" s="5"/>
      <c r="H18" s="4"/>
      <c r="J18" s="5"/>
      <c r="K18" s="5"/>
      <c r="L18">
        <v>21047</v>
      </c>
      <c r="M18" s="4"/>
      <c r="N18" s="5"/>
      <c r="O18" s="5"/>
      <c r="P18" s="5"/>
      <c r="Q18" s="5"/>
      <c r="R18" s="5"/>
      <c r="S18" s="5"/>
      <c r="T18" s="6"/>
      <c r="U18" s="6"/>
      <c r="V18" s="6"/>
      <c r="W18" s="6"/>
      <c r="X18" s="6"/>
      <c r="Y18" s="2">
        <v>36700</v>
      </c>
      <c r="Z18" s="6"/>
      <c r="AA18" s="6"/>
      <c r="AB18" s="6"/>
      <c r="AC18" s="6"/>
      <c r="AD18" s="6"/>
      <c r="AE18" s="6"/>
    </row>
    <row r="19" spans="1:31" ht="12.75">
      <c r="A19" s="5"/>
      <c r="B19" s="5"/>
      <c r="C19" s="5"/>
      <c r="E19" s="5"/>
      <c r="F19" s="4"/>
      <c r="G19" s="5"/>
      <c r="H19" s="4"/>
      <c r="J19" s="5"/>
      <c r="K19" s="5"/>
      <c r="L19">
        <v>20808</v>
      </c>
      <c r="M19" s="4"/>
      <c r="N19" s="5"/>
      <c r="O19" s="5"/>
      <c r="P19" s="5"/>
      <c r="Q19" s="5"/>
      <c r="R19" s="5"/>
      <c r="S19" s="5"/>
      <c r="T19" s="6"/>
      <c r="U19" s="6"/>
      <c r="V19" s="6"/>
      <c r="W19" s="6"/>
      <c r="X19" s="6"/>
      <c r="Y19" s="2">
        <v>36800</v>
      </c>
      <c r="Z19" s="6"/>
      <c r="AA19" s="6"/>
      <c r="AB19" s="6"/>
      <c r="AC19" s="6"/>
      <c r="AD19" s="6"/>
      <c r="AE19" s="6"/>
    </row>
    <row r="23" spans="3:4" ht="12.75">
      <c r="C23" t="s">
        <v>36</v>
      </c>
      <c r="D23">
        <f>CORREL(H2:H19,O2:O19)</f>
        <v>-0.9999078809353098</v>
      </c>
    </row>
  </sheetData>
  <sheetProtection/>
  <mergeCells count="72">
    <mergeCell ref="AE2:AE19"/>
    <mergeCell ref="T5:T19"/>
    <mergeCell ref="V5:V19"/>
    <mergeCell ref="Z5:Z7"/>
    <mergeCell ref="AA5:AA7"/>
    <mergeCell ref="AB5:AB7"/>
    <mergeCell ref="Z8:Z10"/>
    <mergeCell ref="AA8:AA10"/>
    <mergeCell ref="AB8:AB10"/>
    <mergeCell ref="Z11:Z13"/>
    <mergeCell ref="AC2:AC19"/>
    <mergeCell ref="AD2:AD19"/>
    <mergeCell ref="AA11:AA13"/>
    <mergeCell ref="AB11:AB13"/>
    <mergeCell ref="AA14:AA16"/>
    <mergeCell ref="AB14:AB16"/>
    <mergeCell ref="AA17:AA19"/>
    <mergeCell ref="AB17:AB19"/>
    <mergeCell ref="X2:X19"/>
    <mergeCell ref="Z2:Z4"/>
    <mergeCell ref="Z14:Z16"/>
    <mergeCell ref="Z17:Z19"/>
    <mergeCell ref="AA2:AA4"/>
    <mergeCell ref="AB2:AB4"/>
    <mergeCell ref="A2:A19"/>
    <mergeCell ref="B2:B19"/>
    <mergeCell ref="C2:C19"/>
    <mergeCell ref="E2:E19"/>
    <mergeCell ref="U2:U19"/>
    <mergeCell ref="W2:W19"/>
    <mergeCell ref="F2:F4"/>
    <mergeCell ref="H2:H4"/>
    <mergeCell ref="J2:J19"/>
    <mergeCell ref="K2:K19"/>
    <mergeCell ref="F11:F13"/>
    <mergeCell ref="H11:H13"/>
    <mergeCell ref="F14:F16"/>
    <mergeCell ref="G14:G19"/>
    <mergeCell ref="H14:H16"/>
    <mergeCell ref="M2:M4"/>
    <mergeCell ref="N2:N4"/>
    <mergeCell ref="P2:P4"/>
    <mergeCell ref="Q2:Q19"/>
    <mergeCell ref="N8:N10"/>
    <mergeCell ref="P8:P10"/>
    <mergeCell ref="M11:M13"/>
    <mergeCell ref="N11:N13"/>
    <mergeCell ref="P11:P13"/>
    <mergeCell ref="M14:M16"/>
    <mergeCell ref="R2:R19"/>
    <mergeCell ref="S2:S19"/>
    <mergeCell ref="F5:F7"/>
    <mergeCell ref="H5:H7"/>
    <mergeCell ref="M5:M7"/>
    <mergeCell ref="N5:N7"/>
    <mergeCell ref="P5:P7"/>
    <mergeCell ref="F8:F10"/>
    <mergeCell ref="H8:H10"/>
    <mergeCell ref="M8:M10"/>
    <mergeCell ref="P14:P16"/>
    <mergeCell ref="F17:F19"/>
    <mergeCell ref="H17:H19"/>
    <mergeCell ref="M17:M19"/>
    <mergeCell ref="N17:N19"/>
    <mergeCell ref="P17:P19"/>
    <mergeCell ref="O14:O16"/>
    <mergeCell ref="O17:O19"/>
    <mergeCell ref="O2:O4"/>
    <mergeCell ref="O5:O7"/>
    <mergeCell ref="O8:O10"/>
    <mergeCell ref="O11:O13"/>
    <mergeCell ref="N14:N1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">
      <selection activeCell="I29" sqref="I29"/>
    </sheetView>
  </sheetViews>
  <sheetFormatPr defaultColWidth="9.140625" defaultRowHeight="12.75"/>
  <cols>
    <col min="2" max="2" width="10.57421875" style="0" customWidth="1"/>
    <col min="3" max="3" width="18.57421875" style="0" customWidth="1"/>
    <col min="14" max="14" width="17.7109375" style="0" customWidth="1"/>
  </cols>
  <sheetData>
    <row r="1" spans="1:31" ht="12.75">
      <c r="A1" t="s">
        <v>14</v>
      </c>
      <c r="B1" t="s">
        <v>15</v>
      </c>
      <c r="C1" t="s">
        <v>16</v>
      </c>
      <c r="D1" t="s">
        <v>17</v>
      </c>
      <c r="E1" t="s">
        <v>23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23</v>
      </c>
      <c r="N1" t="s">
        <v>26</v>
      </c>
      <c r="O1" t="s">
        <v>35</v>
      </c>
      <c r="P1" t="s">
        <v>27</v>
      </c>
      <c r="Q1" t="s">
        <v>23</v>
      </c>
      <c r="R1" t="s">
        <v>28</v>
      </c>
      <c r="S1" t="s">
        <v>29</v>
      </c>
      <c r="T1" s="2" t="s">
        <v>18</v>
      </c>
      <c r="U1" s="2" t="s">
        <v>23</v>
      </c>
      <c r="V1" s="2" t="s">
        <v>30</v>
      </c>
      <c r="W1" s="2" t="s">
        <v>23</v>
      </c>
      <c r="X1" s="2" t="s">
        <v>24</v>
      </c>
      <c r="Y1" s="2" t="s">
        <v>25</v>
      </c>
      <c r="Z1" s="2" t="s">
        <v>23</v>
      </c>
      <c r="AA1" s="2" t="s">
        <v>26</v>
      </c>
      <c r="AB1" s="2" t="s">
        <v>27</v>
      </c>
      <c r="AC1" s="2" t="s">
        <v>23</v>
      </c>
      <c r="AD1" s="2" t="s">
        <v>28</v>
      </c>
      <c r="AE1" s="2" t="s">
        <v>29</v>
      </c>
    </row>
    <row r="2" spans="1:31" ht="12.75">
      <c r="A2" s="5" t="s">
        <v>8</v>
      </c>
      <c r="B2" s="5" t="s">
        <v>9</v>
      </c>
      <c r="C2" s="5" t="s">
        <v>3</v>
      </c>
      <c r="D2">
        <v>45</v>
      </c>
      <c r="E2" s="5">
        <f>AVERAGE(D2:D4)</f>
        <v>41.666666666666664</v>
      </c>
      <c r="F2" s="5">
        <v>1</v>
      </c>
      <c r="G2">
        <v>20</v>
      </c>
      <c r="H2" s="5">
        <f>AVERAGE(G2:G4)</f>
        <v>20.3</v>
      </c>
      <c r="I2">
        <v>97927</v>
      </c>
      <c r="J2" s="5">
        <f>AVERAGE(I2:I4)</f>
        <v>96486</v>
      </c>
      <c r="K2" s="5">
        <f>J2-E2</f>
        <v>96444.33333333333</v>
      </c>
      <c r="L2">
        <v>77506</v>
      </c>
      <c r="M2" s="5">
        <f>AVERAGE(L2:L4)</f>
        <v>77087.33333333333</v>
      </c>
      <c r="N2" s="5">
        <f>M2-E2</f>
        <v>77045.66666666666</v>
      </c>
      <c r="O2" s="5">
        <f>LN(M2)</f>
        <v>11.252694257252116</v>
      </c>
      <c r="P2" s="5">
        <f>10*((-1)*LN(N2/K2))/H2</f>
        <v>0.11062446581360402</v>
      </c>
      <c r="Q2" s="5">
        <f>AVERAGE(P2:P19)</f>
        <v>0.12132221552320162</v>
      </c>
      <c r="R2" s="5">
        <f>(-1)*LN(0.1)/Q2</f>
        <v>18.979088727189456</v>
      </c>
      <c r="S2" s="5">
        <f>(-1)*LN(0.5)/Q2</f>
        <v>5.713274997252157</v>
      </c>
      <c r="T2" s="2">
        <v>144</v>
      </c>
      <c r="U2" s="6">
        <f>AVERAGE(T2:T4)</f>
        <v>143.66666666666666</v>
      </c>
      <c r="V2" s="2">
        <v>154000</v>
      </c>
      <c r="W2" s="6">
        <f>AVERAGE(V2:V4)</f>
        <v>154000</v>
      </c>
      <c r="X2" s="6">
        <f>W2-U2</f>
        <v>153856.33333333334</v>
      </c>
      <c r="Y2" s="2">
        <v>119000</v>
      </c>
      <c r="Z2" s="6">
        <f>AVERAGE(Y2:Y4)</f>
        <v>119000</v>
      </c>
      <c r="AA2" s="6">
        <f>Z2-U2</f>
        <v>118856.33333333333</v>
      </c>
      <c r="AB2" s="6">
        <f>10*((-1)*LN(AA2/X2))/H2</f>
        <v>0.12714472202612315</v>
      </c>
      <c r="AC2" s="6">
        <f>AVERAGE(AB2:AB19)</f>
        <v>0.12400464838769702</v>
      </c>
      <c r="AD2" s="6">
        <f>(-1)*LN(0.1)/AC2</f>
        <v>18.568538542160763</v>
      </c>
      <c r="AE2" s="6">
        <f>(-1)*LN(0.5)/AC2</f>
        <v>5.589687076833122</v>
      </c>
    </row>
    <row r="3" spans="1:31" ht="12.75">
      <c r="A3" s="5"/>
      <c r="B3" s="5"/>
      <c r="C3" s="5"/>
      <c r="D3">
        <v>38</v>
      </c>
      <c r="E3" s="5"/>
      <c r="F3" s="5"/>
      <c r="G3">
        <v>20.7</v>
      </c>
      <c r="H3" s="5"/>
      <c r="I3">
        <v>96726</v>
      </c>
      <c r="J3" s="5"/>
      <c r="K3" s="5"/>
      <c r="L3">
        <v>76369</v>
      </c>
      <c r="M3" s="5"/>
      <c r="N3" s="5"/>
      <c r="O3" s="5"/>
      <c r="P3" s="5"/>
      <c r="Q3" s="5"/>
      <c r="R3" s="5"/>
      <c r="S3" s="5"/>
      <c r="T3" s="2">
        <v>156</v>
      </c>
      <c r="U3" s="6"/>
      <c r="V3" s="2">
        <v>153000</v>
      </c>
      <c r="W3" s="6"/>
      <c r="X3" s="6"/>
      <c r="Y3" s="2">
        <v>120000</v>
      </c>
      <c r="Z3" s="6"/>
      <c r="AA3" s="6"/>
      <c r="AB3" s="6"/>
      <c r="AC3" s="6"/>
      <c r="AD3" s="6"/>
      <c r="AE3" s="6"/>
    </row>
    <row r="4" spans="1:31" ht="12.75">
      <c r="A4" s="5"/>
      <c r="B4" s="5"/>
      <c r="C4" s="5"/>
      <c r="D4">
        <v>42</v>
      </c>
      <c r="E4" s="5"/>
      <c r="F4" s="5"/>
      <c r="G4">
        <v>20.2</v>
      </c>
      <c r="H4" s="5"/>
      <c r="I4">
        <v>94805</v>
      </c>
      <c r="J4" s="5"/>
      <c r="K4" s="5"/>
      <c r="L4">
        <v>77387</v>
      </c>
      <c r="M4" s="5"/>
      <c r="N4" s="5"/>
      <c r="O4" s="5"/>
      <c r="P4" s="5"/>
      <c r="Q4" s="5"/>
      <c r="R4" s="5"/>
      <c r="S4" s="5"/>
      <c r="T4" s="2">
        <v>131</v>
      </c>
      <c r="U4" s="6"/>
      <c r="V4" s="2">
        <v>155000</v>
      </c>
      <c r="W4" s="6"/>
      <c r="X4" s="6"/>
      <c r="Y4" s="2">
        <v>118000</v>
      </c>
      <c r="Z4" s="6"/>
      <c r="AA4" s="6"/>
      <c r="AB4" s="6"/>
      <c r="AC4" s="6"/>
      <c r="AD4" s="6"/>
      <c r="AE4" s="6"/>
    </row>
    <row r="5" spans="1:31" ht="12.75">
      <c r="A5" s="5"/>
      <c r="B5" s="5"/>
      <c r="C5" s="5"/>
      <c r="E5" s="5"/>
      <c r="F5" s="5">
        <v>2</v>
      </c>
      <c r="G5">
        <v>41.2</v>
      </c>
      <c r="H5" s="5">
        <f>AVERAGE(G5:G7)</f>
        <v>40.96666666666667</v>
      </c>
      <c r="J5" s="5"/>
      <c r="K5" s="5"/>
      <c r="L5">
        <v>58465</v>
      </c>
      <c r="M5" s="5">
        <f>AVERAGE(L5:L7)</f>
        <v>59291.333333333336</v>
      </c>
      <c r="N5" s="5">
        <f>M5-E2</f>
        <v>59249.66666666667</v>
      </c>
      <c r="O5" s="5">
        <f>LN(M5)</f>
        <v>10.990218424782732</v>
      </c>
      <c r="P5" s="5">
        <f>10*((-1)*LN(N5/K2)/H5)</f>
        <v>0.11892737944573537</v>
      </c>
      <c r="Q5" s="5"/>
      <c r="R5" s="5"/>
      <c r="S5" s="5"/>
      <c r="T5" s="6"/>
      <c r="U5" s="6"/>
      <c r="V5" s="6"/>
      <c r="W5" s="6"/>
      <c r="X5" s="6"/>
      <c r="Y5" s="2">
        <v>90400</v>
      </c>
      <c r="Z5" s="6">
        <f>AVERAGE(Y5:Y7)</f>
        <v>90500</v>
      </c>
      <c r="AA5" s="6">
        <f>Z5-U2</f>
        <v>90356.33333333333</v>
      </c>
      <c r="AB5" s="6">
        <f>10*((-1)*LN(AA5/X2)/H5)</f>
        <v>0.1299246918329174</v>
      </c>
      <c r="AC5" s="6"/>
      <c r="AD5" s="6"/>
      <c r="AE5" s="6"/>
    </row>
    <row r="6" spans="1:31" ht="12.75">
      <c r="A6" s="5"/>
      <c r="B6" s="5"/>
      <c r="C6" s="5"/>
      <c r="E6" s="5"/>
      <c r="F6" s="5"/>
      <c r="G6">
        <v>40.7</v>
      </c>
      <c r="H6" s="5"/>
      <c r="J6" s="5"/>
      <c r="K6" s="5"/>
      <c r="L6">
        <v>59660</v>
      </c>
      <c r="M6" s="5"/>
      <c r="N6" s="5"/>
      <c r="O6" s="5"/>
      <c r="P6" s="5"/>
      <c r="Q6" s="5"/>
      <c r="R6" s="5"/>
      <c r="S6" s="5"/>
      <c r="T6" s="6"/>
      <c r="U6" s="6"/>
      <c r="V6" s="6"/>
      <c r="W6" s="6"/>
      <c r="X6" s="6"/>
      <c r="Y6" s="2">
        <v>90600</v>
      </c>
      <c r="Z6" s="6"/>
      <c r="AA6" s="6"/>
      <c r="AB6" s="6"/>
      <c r="AC6" s="6"/>
      <c r="AD6" s="6"/>
      <c r="AE6" s="6"/>
    </row>
    <row r="7" spans="1:31" ht="12.75">
      <c r="A7" s="5"/>
      <c r="B7" s="5"/>
      <c r="C7" s="5"/>
      <c r="E7" s="5"/>
      <c r="F7" s="5"/>
      <c r="G7">
        <v>41</v>
      </c>
      <c r="H7" s="5"/>
      <c r="J7" s="5"/>
      <c r="K7" s="5"/>
      <c r="L7">
        <v>59749</v>
      </c>
      <c r="M7" s="5"/>
      <c r="N7" s="5"/>
      <c r="O7" s="5"/>
      <c r="P7" s="5"/>
      <c r="Q7" s="5"/>
      <c r="R7" s="5"/>
      <c r="S7" s="5"/>
      <c r="T7" s="6"/>
      <c r="U7" s="6"/>
      <c r="V7" s="6"/>
      <c r="W7" s="6"/>
      <c r="X7" s="6"/>
      <c r="Y7" s="2">
        <v>90500</v>
      </c>
      <c r="Z7" s="6"/>
      <c r="AA7" s="6"/>
      <c r="AB7" s="6"/>
      <c r="AC7" s="6"/>
      <c r="AD7" s="6"/>
      <c r="AE7" s="6"/>
    </row>
    <row r="8" spans="1:31" ht="12.75">
      <c r="A8" s="5"/>
      <c r="B8" s="5"/>
      <c r="C8" s="5"/>
      <c r="E8" s="5"/>
      <c r="F8" s="5">
        <v>3</v>
      </c>
      <c r="G8">
        <v>60.3</v>
      </c>
      <c r="H8" s="5">
        <f>AVERAGE(G8:G10)</f>
        <v>60.38333333333333</v>
      </c>
      <c r="J8" s="5"/>
      <c r="K8" s="5"/>
      <c r="L8">
        <v>46295</v>
      </c>
      <c r="M8" s="5">
        <f>AVERAGE(L8:L10)</f>
        <v>46089.333333333336</v>
      </c>
      <c r="N8" s="5">
        <f>M8-E2</f>
        <v>46047.66666666667</v>
      </c>
      <c r="O8" s="5">
        <f>LN(M8)</f>
        <v>10.738336821156338</v>
      </c>
      <c r="P8" s="5">
        <f>10*((-1)*LN(N8/K2))/H8</f>
        <v>0.12243260724166177</v>
      </c>
      <c r="Q8" s="5"/>
      <c r="R8" s="5"/>
      <c r="S8" s="5"/>
      <c r="T8" s="6"/>
      <c r="U8" s="6"/>
      <c r="V8" s="6"/>
      <c r="W8" s="6"/>
      <c r="X8" s="6"/>
      <c r="Y8" s="2">
        <v>72800</v>
      </c>
      <c r="Z8" s="6">
        <f>AVERAGE(Y8:Y10)</f>
        <v>72800</v>
      </c>
      <c r="AA8" s="6">
        <f>Z8-U2</f>
        <v>72656.33333333333</v>
      </c>
      <c r="AB8" s="6">
        <f>10*((-1)*LN(AA8/X2))/H8</f>
        <v>0.12425261458191846</v>
      </c>
      <c r="AC8" s="6"/>
      <c r="AD8" s="6"/>
      <c r="AE8" s="6"/>
    </row>
    <row r="9" spans="1:31" ht="12.75">
      <c r="A9" s="5"/>
      <c r="B9" s="5"/>
      <c r="C9" s="5"/>
      <c r="E9" s="5"/>
      <c r="F9" s="5"/>
      <c r="G9">
        <v>60.6</v>
      </c>
      <c r="H9" s="5"/>
      <c r="J9" s="5"/>
      <c r="K9" s="5"/>
      <c r="L9">
        <v>45651</v>
      </c>
      <c r="M9" s="5"/>
      <c r="N9" s="5"/>
      <c r="O9" s="5"/>
      <c r="P9" s="5"/>
      <c r="Q9" s="5"/>
      <c r="R9" s="5"/>
      <c r="S9" s="5"/>
      <c r="T9" s="6"/>
      <c r="U9" s="6"/>
      <c r="V9" s="6"/>
      <c r="W9" s="6"/>
      <c r="X9" s="6"/>
      <c r="Y9" s="2">
        <v>72900</v>
      </c>
      <c r="Z9" s="6"/>
      <c r="AA9" s="6"/>
      <c r="AB9" s="6"/>
      <c r="AC9" s="6"/>
      <c r="AD9" s="6"/>
      <c r="AE9" s="6"/>
    </row>
    <row r="10" spans="1:31" ht="12.75">
      <c r="A10" s="5"/>
      <c r="B10" s="5"/>
      <c r="C10" s="5"/>
      <c r="E10" s="5"/>
      <c r="F10" s="5"/>
      <c r="G10">
        <v>60.25</v>
      </c>
      <c r="H10" s="5"/>
      <c r="J10" s="5"/>
      <c r="K10" s="5"/>
      <c r="L10">
        <v>46322</v>
      </c>
      <c r="M10" s="5"/>
      <c r="N10" s="5"/>
      <c r="O10" s="5"/>
      <c r="P10" s="5"/>
      <c r="Q10" s="5"/>
      <c r="R10" s="5"/>
      <c r="S10" s="5"/>
      <c r="T10" s="6"/>
      <c r="U10" s="6"/>
      <c r="V10" s="6"/>
      <c r="W10" s="6"/>
      <c r="X10" s="6"/>
      <c r="Y10" s="2">
        <v>72700</v>
      </c>
      <c r="Z10" s="6"/>
      <c r="AA10" s="6"/>
      <c r="AB10" s="6"/>
      <c r="AC10" s="6"/>
      <c r="AD10" s="6"/>
      <c r="AE10" s="6"/>
    </row>
    <row r="11" spans="1:31" ht="12.75">
      <c r="A11" s="5"/>
      <c r="B11" s="5"/>
      <c r="C11" s="5"/>
      <c r="E11" s="5"/>
      <c r="F11" s="4">
        <v>4</v>
      </c>
      <c r="G11">
        <v>80</v>
      </c>
      <c r="H11" s="5">
        <f>AVERAGE(G11:G13)</f>
        <v>79.86666666666667</v>
      </c>
      <c r="J11" s="5"/>
      <c r="K11" s="5"/>
      <c r="L11">
        <v>35370</v>
      </c>
      <c r="M11" s="5">
        <f>AVERAGE(L11:L13)</f>
        <v>35579</v>
      </c>
      <c r="N11" s="5">
        <f>M11-E2</f>
        <v>35537.333333333336</v>
      </c>
      <c r="O11" s="5">
        <f>LN(M11)</f>
        <v>10.479510855147508</v>
      </c>
      <c r="P11" s="5">
        <f>10*(-1)*LN(N11/K2)/H11</f>
        <v>0.12500611830115116</v>
      </c>
      <c r="Q11" s="5"/>
      <c r="R11" s="5"/>
      <c r="S11" s="5"/>
      <c r="T11" s="6"/>
      <c r="U11" s="6"/>
      <c r="V11" s="6"/>
      <c r="W11" s="6"/>
      <c r="X11" s="6"/>
      <c r="Y11" s="2">
        <v>57400</v>
      </c>
      <c r="Z11" s="6">
        <f>AVERAGE(Y11:Y13)</f>
        <v>57166.666666666664</v>
      </c>
      <c r="AA11" s="6">
        <f>Z11-U2</f>
        <v>57023</v>
      </c>
      <c r="AB11" s="6">
        <f>10*(-1)*LN(AA11/X2)/H11</f>
        <v>0.12427770091897995</v>
      </c>
      <c r="AC11" s="6"/>
      <c r="AD11" s="6"/>
      <c r="AE11" s="6"/>
    </row>
    <row r="12" spans="1:31" ht="12.75">
      <c r="A12" s="5"/>
      <c r="B12" s="5"/>
      <c r="C12" s="5"/>
      <c r="E12" s="5"/>
      <c r="F12" s="4"/>
      <c r="G12">
        <v>80.4</v>
      </c>
      <c r="H12" s="5"/>
      <c r="J12" s="5"/>
      <c r="K12" s="5"/>
      <c r="L12">
        <v>35567</v>
      </c>
      <c r="M12" s="5"/>
      <c r="N12" s="5"/>
      <c r="O12" s="5"/>
      <c r="P12" s="5"/>
      <c r="Q12" s="5"/>
      <c r="R12" s="5"/>
      <c r="S12" s="5"/>
      <c r="T12" s="6"/>
      <c r="U12" s="6"/>
      <c r="V12" s="6"/>
      <c r="W12" s="6"/>
      <c r="X12" s="6"/>
      <c r="Y12" s="2">
        <v>57000</v>
      </c>
      <c r="Z12" s="6"/>
      <c r="AA12" s="6"/>
      <c r="AB12" s="6"/>
      <c r="AC12" s="6"/>
      <c r="AD12" s="6"/>
      <c r="AE12" s="6"/>
    </row>
    <row r="13" spans="1:31" ht="12.75">
      <c r="A13" s="5"/>
      <c r="B13" s="5"/>
      <c r="C13" s="5"/>
      <c r="E13" s="5"/>
      <c r="F13" s="4"/>
      <c r="G13">
        <v>79.2</v>
      </c>
      <c r="H13" s="5"/>
      <c r="J13" s="5"/>
      <c r="K13" s="5"/>
      <c r="L13">
        <v>35800</v>
      </c>
      <c r="M13" s="5"/>
      <c r="N13" s="5"/>
      <c r="O13" s="5"/>
      <c r="P13" s="5"/>
      <c r="Q13" s="5"/>
      <c r="R13" s="5"/>
      <c r="S13" s="5"/>
      <c r="T13" s="6"/>
      <c r="U13" s="6"/>
      <c r="V13" s="6"/>
      <c r="W13" s="6"/>
      <c r="X13" s="6"/>
      <c r="Y13" s="2">
        <v>57100</v>
      </c>
      <c r="Z13" s="6"/>
      <c r="AA13" s="6"/>
      <c r="AB13" s="6"/>
      <c r="AC13" s="6"/>
      <c r="AD13" s="6"/>
      <c r="AE13" s="6"/>
    </row>
    <row r="14" spans="1:31" ht="12.75">
      <c r="A14" s="5"/>
      <c r="B14" s="5"/>
      <c r="C14" s="5"/>
      <c r="E14" s="5"/>
      <c r="F14" s="5">
        <v>5</v>
      </c>
      <c r="G14" s="5"/>
      <c r="H14" s="5">
        <f>SUM(H2,H11)</f>
        <v>100.16666666666667</v>
      </c>
      <c r="J14" s="5"/>
      <c r="K14" s="5"/>
      <c r="L14">
        <v>27594</v>
      </c>
      <c r="M14" s="4">
        <f>AVERAGE(L14:L16)</f>
        <v>27739.666666666668</v>
      </c>
      <c r="N14" s="5">
        <f>M14-E2</f>
        <v>27698</v>
      </c>
      <c r="O14" s="5">
        <f>LN(M14)</f>
        <v>10.2306186774544</v>
      </c>
      <c r="P14" s="5">
        <f>10*(-1)*LN(N14/K2)/H14</f>
        <v>0.12455298936730864</v>
      </c>
      <c r="Q14" s="5"/>
      <c r="R14" s="5"/>
      <c r="S14" s="5"/>
      <c r="T14" s="6"/>
      <c r="U14" s="6"/>
      <c r="V14" s="6"/>
      <c r="W14" s="6"/>
      <c r="X14" s="6"/>
      <c r="Y14" s="2">
        <v>45700</v>
      </c>
      <c r="Z14" s="6">
        <f>AVERAGE(Y14:Y16)</f>
        <v>45600</v>
      </c>
      <c r="AA14" s="6">
        <f>Z14-U2</f>
        <v>45456.333333333336</v>
      </c>
      <c r="AB14" s="6">
        <f>10*(-1)*LN(AA14/X2)/H14</f>
        <v>0.12172383777451004</v>
      </c>
      <c r="AC14" s="6"/>
      <c r="AD14" s="6"/>
      <c r="AE14" s="6"/>
    </row>
    <row r="15" spans="1:31" ht="12.75">
      <c r="A15" s="5"/>
      <c r="B15" s="5"/>
      <c r="C15" s="5"/>
      <c r="E15" s="5"/>
      <c r="F15" s="5"/>
      <c r="G15" s="5"/>
      <c r="H15" s="5"/>
      <c r="J15" s="5"/>
      <c r="K15" s="5"/>
      <c r="L15">
        <v>27915</v>
      </c>
      <c r="M15" s="4"/>
      <c r="N15" s="5"/>
      <c r="O15" s="5"/>
      <c r="P15" s="5"/>
      <c r="Q15" s="5"/>
      <c r="R15" s="5"/>
      <c r="S15" s="5"/>
      <c r="T15" s="6"/>
      <c r="U15" s="6"/>
      <c r="V15" s="6"/>
      <c r="W15" s="6"/>
      <c r="X15" s="6"/>
      <c r="Y15" s="2">
        <v>45600</v>
      </c>
      <c r="Z15" s="6"/>
      <c r="AA15" s="6"/>
      <c r="AB15" s="6"/>
      <c r="AC15" s="6"/>
      <c r="AD15" s="6"/>
      <c r="AE15" s="6"/>
    </row>
    <row r="16" spans="1:31" ht="12.75">
      <c r="A16" s="5"/>
      <c r="B16" s="5"/>
      <c r="C16" s="5"/>
      <c r="E16" s="5"/>
      <c r="F16" s="5"/>
      <c r="G16" s="5"/>
      <c r="H16" s="5"/>
      <c r="J16" s="5"/>
      <c r="K16" s="5"/>
      <c r="L16">
        <v>27710</v>
      </c>
      <c r="M16" s="4"/>
      <c r="N16" s="5"/>
      <c r="O16" s="5"/>
      <c r="P16" s="5"/>
      <c r="Q16" s="5"/>
      <c r="R16" s="5"/>
      <c r="S16" s="5"/>
      <c r="T16" s="6"/>
      <c r="U16" s="6"/>
      <c r="V16" s="6"/>
      <c r="W16" s="6"/>
      <c r="X16" s="6"/>
      <c r="Y16" s="2">
        <v>45500</v>
      </c>
      <c r="Z16" s="6"/>
      <c r="AA16" s="6"/>
      <c r="AB16" s="6"/>
      <c r="AC16" s="6"/>
      <c r="AD16" s="6"/>
      <c r="AE16" s="6"/>
    </row>
    <row r="17" spans="1:31" ht="12.75">
      <c r="A17" s="5"/>
      <c r="B17" s="5"/>
      <c r="C17" s="5"/>
      <c r="E17" s="5"/>
      <c r="F17" s="4">
        <v>6</v>
      </c>
      <c r="G17" s="5"/>
      <c r="H17" s="4">
        <f>H5+H11</f>
        <v>120.83333333333334</v>
      </c>
      <c r="J17" s="5"/>
      <c r="K17" s="5"/>
      <c r="L17">
        <v>20984</v>
      </c>
      <c r="M17" s="4">
        <f>AVERAGE(L17:L19)</f>
        <v>20983.666666666668</v>
      </c>
      <c r="N17" s="5">
        <f>M17-E2</f>
        <v>20942</v>
      </c>
      <c r="O17" s="5">
        <f>LN(M17)</f>
        <v>9.951499636301719</v>
      </c>
      <c r="P17" s="5">
        <f>10*(-1)*LN(N17/K2)/H17</f>
        <v>0.12638973296974873</v>
      </c>
      <c r="Q17" s="5"/>
      <c r="R17" s="5"/>
      <c r="S17" s="5"/>
      <c r="T17" s="6"/>
      <c r="U17" s="6"/>
      <c r="V17" s="6"/>
      <c r="W17" s="6"/>
      <c r="X17" s="6"/>
      <c r="Y17" s="2">
        <v>37700</v>
      </c>
      <c r="Z17" s="6">
        <f>AVERAGE(Y17:Y19)</f>
        <v>37700</v>
      </c>
      <c r="AA17" s="6">
        <f>Z17-U2</f>
        <v>37556.333333333336</v>
      </c>
      <c r="AB17" s="6">
        <f>10*(-1)*LN(AA17/X2)/H17</f>
        <v>0.11670432319173304</v>
      </c>
      <c r="AC17" s="6"/>
      <c r="AD17" s="6"/>
      <c r="AE17" s="6"/>
    </row>
    <row r="18" spans="1:31" ht="12.75">
      <c r="A18" s="5"/>
      <c r="B18" s="5"/>
      <c r="C18" s="5"/>
      <c r="E18" s="5"/>
      <c r="F18" s="4"/>
      <c r="G18" s="5"/>
      <c r="H18" s="4"/>
      <c r="J18" s="5"/>
      <c r="K18" s="5"/>
      <c r="L18">
        <v>20841</v>
      </c>
      <c r="M18" s="4"/>
      <c r="N18" s="5"/>
      <c r="O18" s="5"/>
      <c r="P18" s="5"/>
      <c r="Q18" s="5"/>
      <c r="R18" s="5"/>
      <c r="S18" s="5"/>
      <c r="T18" s="6"/>
      <c r="U18" s="6"/>
      <c r="V18" s="6"/>
      <c r="W18" s="6"/>
      <c r="X18" s="6"/>
      <c r="Y18" s="2">
        <v>37600</v>
      </c>
      <c r="Z18" s="6"/>
      <c r="AA18" s="6"/>
      <c r="AB18" s="6"/>
      <c r="AC18" s="6"/>
      <c r="AD18" s="6"/>
      <c r="AE18" s="6"/>
    </row>
    <row r="19" spans="1:31" ht="12.75">
      <c r="A19" s="5"/>
      <c r="B19" s="5"/>
      <c r="C19" s="5"/>
      <c r="E19" s="5"/>
      <c r="F19" s="4"/>
      <c r="G19" s="5"/>
      <c r="H19" s="4"/>
      <c r="J19" s="5"/>
      <c r="K19" s="5"/>
      <c r="L19">
        <v>21126</v>
      </c>
      <c r="M19" s="4"/>
      <c r="N19" s="5"/>
      <c r="O19" s="5"/>
      <c r="P19" s="5"/>
      <c r="Q19" s="5"/>
      <c r="R19" s="5"/>
      <c r="S19" s="5"/>
      <c r="T19" s="6"/>
      <c r="U19" s="6"/>
      <c r="V19" s="6"/>
      <c r="W19" s="6"/>
      <c r="X19" s="6"/>
      <c r="Y19" s="2">
        <v>37800</v>
      </c>
      <c r="Z19" s="6"/>
      <c r="AA19" s="6"/>
      <c r="AB19" s="6"/>
      <c r="AC19" s="6"/>
      <c r="AD19" s="6"/>
      <c r="AE19" s="6"/>
    </row>
    <row r="23" spans="3:4" ht="12.75">
      <c r="C23" t="s">
        <v>36</v>
      </c>
      <c r="D23">
        <f>CORREL(H2:H19,O2:O19)</f>
        <v>-0.9999472910691657</v>
      </c>
    </row>
  </sheetData>
  <sheetProtection/>
  <mergeCells count="72">
    <mergeCell ref="AE2:AE19"/>
    <mergeCell ref="T5:T19"/>
    <mergeCell ref="V5:V19"/>
    <mergeCell ref="Z5:Z7"/>
    <mergeCell ref="AA5:AA7"/>
    <mergeCell ref="AB5:AB7"/>
    <mergeCell ref="Z8:Z10"/>
    <mergeCell ref="AA8:AA10"/>
    <mergeCell ref="AB8:AB10"/>
    <mergeCell ref="Z11:Z13"/>
    <mergeCell ref="AC2:AC19"/>
    <mergeCell ref="AD2:AD19"/>
    <mergeCell ref="AA11:AA13"/>
    <mergeCell ref="AB11:AB13"/>
    <mergeCell ref="AA14:AA16"/>
    <mergeCell ref="AB14:AB16"/>
    <mergeCell ref="AA17:AA19"/>
    <mergeCell ref="AB17:AB19"/>
    <mergeCell ref="X2:X19"/>
    <mergeCell ref="Z2:Z4"/>
    <mergeCell ref="Z14:Z16"/>
    <mergeCell ref="Z17:Z19"/>
    <mergeCell ref="AA2:AA4"/>
    <mergeCell ref="AB2:AB4"/>
    <mergeCell ref="A2:A19"/>
    <mergeCell ref="B2:B19"/>
    <mergeCell ref="C2:C19"/>
    <mergeCell ref="E2:E19"/>
    <mergeCell ref="U2:U19"/>
    <mergeCell ref="W2:W19"/>
    <mergeCell ref="F2:F4"/>
    <mergeCell ref="H2:H4"/>
    <mergeCell ref="J2:J19"/>
    <mergeCell ref="K2:K19"/>
    <mergeCell ref="F11:F13"/>
    <mergeCell ref="H11:H13"/>
    <mergeCell ref="F14:F16"/>
    <mergeCell ref="G14:G19"/>
    <mergeCell ref="H14:H16"/>
    <mergeCell ref="M2:M4"/>
    <mergeCell ref="N2:N4"/>
    <mergeCell ref="P2:P4"/>
    <mergeCell ref="Q2:Q19"/>
    <mergeCell ref="N8:N10"/>
    <mergeCell ref="P8:P10"/>
    <mergeCell ref="M11:M13"/>
    <mergeCell ref="N11:N13"/>
    <mergeCell ref="P11:P13"/>
    <mergeCell ref="M14:M16"/>
    <mergeCell ref="R2:R19"/>
    <mergeCell ref="S2:S19"/>
    <mergeCell ref="F5:F7"/>
    <mergeCell ref="H5:H7"/>
    <mergeCell ref="M5:M7"/>
    <mergeCell ref="N5:N7"/>
    <mergeCell ref="P5:P7"/>
    <mergeCell ref="F8:F10"/>
    <mergeCell ref="H8:H10"/>
    <mergeCell ref="M8:M10"/>
    <mergeCell ref="F17:F19"/>
    <mergeCell ref="H17:H19"/>
    <mergeCell ref="M17:M19"/>
    <mergeCell ref="N17:N19"/>
    <mergeCell ref="P17:P19"/>
    <mergeCell ref="O14:O16"/>
    <mergeCell ref="O17:O19"/>
    <mergeCell ref="O2:O4"/>
    <mergeCell ref="O5:O7"/>
    <mergeCell ref="O8:O10"/>
    <mergeCell ref="O11:O13"/>
    <mergeCell ref="N14:N16"/>
    <mergeCell ref="P14:P1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19"/>
  <sheetViews>
    <sheetView zoomScalePageLayoutView="0" workbookViewId="0" topLeftCell="A1">
      <selection activeCell="S1" sqref="S1:AD19"/>
    </sheetView>
  </sheetViews>
  <sheetFormatPr defaultColWidth="9.140625" defaultRowHeight="12.75"/>
  <cols>
    <col min="3" max="3" width="17.57421875" style="0" customWidth="1"/>
  </cols>
  <sheetData>
    <row r="1" spans="1:30" ht="12.75">
      <c r="A1" t="s">
        <v>14</v>
      </c>
      <c r="B1" t="s">
        <v>15</v>
      </c>
      <c r="C1" t="s">
        <v>16</v>
      </c>
      <c r="D1" t="s">
        <v>17</v>
      </c>
      <c r="E1" t="s">
        <v>23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23</v>
      </c>
      <c r="N1" t="s">
        <v>26</v>
      </c>
      <c r="O1" t="s">
        <v>27</v>
      </c>
      <c r="P1" t="s">
        <v>23</v>
      </c>
      <c r="Q1" t="s">
        <v>28</v>
      </c>
      <c r="R1" t="s">
        <v>29</v>
      </c>
      <c r="S1" s="2" t="s">
        <v>18</v>
      </c>
      <c r="T1" s="2" t="s">
        <v>23</v>
      </c>
      <c r="U1" s="2" t="s">
        <v>30</v>
      </c>
      <c r="V1" s="2" t="s">
        <v>23</v>
      </c>
      <c r="W1" s="2" t="s">
        <v>24</v>
      </c>
      <c r="X1" s="2" t="s">
        <v>25</v>
      </c>
      <c r="Y1" s="2" t="s">
        <v>23</v>
      </c>
      <c r="Z1" s="2" t="s">
        <v>26</v>
      </c>
      <c r="AA1" s="2" t="s">
        <v>27</v>
      </c>
      <c r="AB1" s="2" t="s">
        <v>23</v>
      </c>
      <c r="AC1" s="2" t="s">
        <v>28</v>
      </c>
      <c r="AD1" s="2" t="s">
        <v>29</v>
      </c>
    </row>
    <row r="2" spans="1:30" ht="12.75">
      <c r="A2" s="5" t="s">
        <v>0</v>
      </c>
      <c r="B2" s="5" t="s">
        <v>11</v>
      </c>
      <c r="C2" s="5" t="s">
        <v>2</v>
      </c>
      <c r="D2">
        <v>1488</v>
      </c>
      <c r="E2" s="5">
        <f>AVERAGE(D2:D4)</f>
        <v>1443.6666666666667</v>
      </c>
      <c r="F2" s="5">
        <v>1</v>
      </c>
      <c r="G2">
        <v>20.2</v>
      </c>
      <c r="H2" s="5">
        <f>AVERAGE(G2:G4)</f>
        <v>20.233333333333334</v>
      </c>
      <c r="I2">
        <v>147702</v>
      </c>
      <c r="J2" s="5">
        <f>AVERAGE(I2:I4)</f>
        <v>147458.66666666666</v>
      </c>
      <c r="K2" s="5">
        <f>J2-E2</f>
        <v>146015</v>
      </c>
      <c r="L2">
        <v>113809</v>
      </c>
      <c r="M2" s="5">
        <f>AVERAGE(L2:L4)</f>
        <v>112922</v>
      </c>
      <c r="N2" s="5">
        <f>M2-E2</f>
        <v>111478.33333333333</v>
      </c>
      <c r="O2" s="5">
        <f>10*((-1)*LN(N2/K2))/H2</f>
        <v>0.13338341220088912</v>
      </c>
      <c r="P2" s="5">
        <f>AVERAGE(O2:O19)</f>
        <v>0.1203421764935666</v>
      </c>
      <c r="Q2" s="5">
        <f>(-1)*LN(0.1)/P2</f>
        <v>19.13365006421618</v>
      </c>
      <c r="R2" s="5">
        <f>(-1)*LN(0.5)/P2</f>
        <v>5.75980259586713</v>
      </c>
      <c r="S2" s="2">
        <v>102</v>
      </c>
      <c r="T2" s="6">
        <f>AVERAGE(S2:S4)</f>
        <v>99.66666666666667</v>
      </c>
      <c r="U2" s="2">
        <v>29647</v>
      </c>
      <c r="V2" s="6">
        <f>AVERAGE(U2:U4)</f>
        <v>29051.333333333332</v>
      </c>
      <c r="W2" s="6">
        <f>V2-T2</f>
        <v>28951.666666666664</v>
      </c>
      <c r="X2" s="2">
        <v>5001</v>
      </c>
      <c r="Y2" s="6">
        <f>AVERAGE(X2:X4)</f>
        <v>5084.666666666667</v>
      </c>
      <c r="Z2" s="6">
        <f>Y2-T2</f>
        <v>4985</v>
      </c>
      <c r="AA2" s="6">
        <f>10*((-1)*LN(Z2/W2))/H2</f>
        <v>0.869453559870828</v>
      </c>
      <c r="AB2" s="6">
        <f>AVERAGE(AA2:AA19)</f>
        <v>0.40869124862899325</v>
      </c>
      <c r="AC2" s="6">
        <f>(-1)*LN(0.1)/AB2</f>
        <v>5.634045506769132</v>
      </c>
      <c r="AD2" s="6">
        <f>(-1)*LN(0.5)/AB2</f>
        <v>1.6960166944733845</v>
      </c>
    </row>
    <row r="3" spans="1:30" ht="12.75">
      <c r="A3" s="5"/>
      <c r="B3" s="5"/>
      <c r="C3" s="5"/>
      <c r="D3">
        <v>1438</v>
      </c>
      <c r="E3" s="5"/>
      <c r="F3" s="5"/>
      <c r="G3">
        <v>20</v>
      </c>
      <c r="H3" s="5"/>
      <c r="I3">
        <v>147730</v>
      </c>
      <c r="J3" s="5"/>
      <c r="K3" s="5"/>
      <c r="L3">
        <v>112204</v>
      </c>
      <c r="M3" s="5"/>
      <c r="N3" s="5"/>
      <c r="O3" s="5"/>
      <c r="P3" s="5"/>
      <c r="Q3" s="5"/>
      <c r="R3" s="5"/>
      <c r="S3" s="2">
        <v>97</v>
      </c>
      <c r="T3" s="6"/>
      <c r="U3" s="2">
        <v>29645</v>
      </c>
      <c r="V3" s="6"/>
      <c r="W3" s="6"/>
      <c r="X3" s="2">
        <v>5012</v>
      </c>
      <c r="Y3" s="6"/>
      <c r="Z3" s="6"/>
      <c r="AA3" s="6"/>
      <c r="AB3" s="6"/>
      <c r="AC3" s="6"/>
      <c r="AD3" s="6"/>
    </row>
    <row r="4" spans="1:30" ht="12.75">
      <c r="A4" s="5"/>
      <c r="B4" s="5"/>
      <c r="C4" s="5"/>
      <c r="D4">
        <v>1405</v>
      </c>
      <c r="E4" s="5"/>
      <c r="F4" s="5"/>
      <c r="G4">
        <v>20.5</v>
      </c>
      <c r="H4" s="5"/>
      <c r="I4">
        <v>146944</v>
      </c>
      <c r="J4" s="5"/>
      <c r="K4" s="5"/>
      <c r="L4">
        <v>112753</v>
      </c>
      <c r="M4" s="5"/>
      <c r="N4" s="5"/>
      <c r="O4" s="5"/>
      <c r="P4" s="5"/>
      <c r="Q4" s="5"/>
      <c r="R4" s="5"/>
      <c r="S4" s="2">
        <v>100</v>
      </c>
      <c r="T4" s="6"/>
      <c r="U4" s="2">
        <v>27862</v>
      </c>
      <c r="V4" s="6"/>
      <c r="W4" s="6"/>
      <c r="X4" s="2">
        <v>5241</v>
      </c>
      <c r="Y4" s="6"/>
      <c r="Z4" s="6"/>
      <c r="AA4" s="6"/>
      <c r="AB4" s="6"/>
      <c r="AC4" s="6"/>
      <c r="AD4" s="6"/>
    </row>
    <row r="5" spans="1:30" ht="12.75">
      <c r="A5" s="5"/>
      <c r="B5" s="5"/>
      <c r="C5" s="5"/>
      <c r="E5" s="5"/>
      <c r="F5" s="5">
        <v>2</v>
      </c>
      <c r="G5">
        <v>39.8</v>
      </c>
      <c r="H5" s="5">
        <f>AVERAGE(G5:G7)</f>
        <v>39.96666666666667</v>
      </c>
      <c r="J5" s="5"/>
      <c r="K5" s="5"/>
      <c r="L5">
        <v>88415</v>
      </c>
      <c r="M5" s="5">
        <f>AVERAGE(L5:L7)</f>
        <v>88421</v>
      </c>
      <c r="N5" s="5">
        <f>M5-E2</f>
        <v>86977.33333333333</v>
      </c>
      <c r="O5" s="5">
        <f>10*((-1)*LN(N5/K2)/H5)</f>
        <v>0.12962347152119777</v>
      </c>
      <c r="P5" s="5"/>
      <c r="Q5" s="5"/>
      <c r="R5" s="5"/>
      <c r="S5" s="6"/>
      <c r="T5" s="6"/>
      <c r="U5" s="6"/>
      <c r="V5" s="6"/>
      <c r="W5" s="6"/>
      <c r="X5" s="2">
        <v>4581</v>
      </c>
      <c r="Y5" s="6">
        <f>AVERAGE(X5:X7)</f>
        <v>4671</v>
      </c>
      <c r="Z5" s="6">
        <f>Y5-T2</f>
        <v>4571.333333333333</v>
      </c>
      <c r="AA5" s="6">
        <f>10*((-1)*LN(Z5/W2)/H5)</f>
        <v>0.4618405803231978</v>
      </c>
      <c r="AB5" s="6"/>
      <c r="AC5" s="6"/>
      <c r="AD5" s="6"/>
    </row>
    <row r="6" spans="1:30" ht="12.75">
      <c r="A6" s="5"/>
      <c r="B6" s="5"/>
      <c r="C6" s="5"/>
      <c r="E6" s="5"/>
      <c r="F6" s="5"/>
      <c r="G6">
        <v>40.2</v>
      </c>
      <c r="H6" s="5"/>
      <c r="J6" s="5"/>
      <c r="K6" s="5"/>
      <c r="L6">
        <v>88267</v>
      </c>
      <c r="M6" s="5"/>
      <c r="N6" s="5"/>
      <c r="O6" s="5"/>
      <c r="P6" s="5"/>
      <c r="Q6" s="5"/>
      <c r="R6" s="5"/>
      <c r="S6" s="6"/>
      <c r="T6" s="6"/>
      <c r="U6" s="6"/>
      <c r="V6" s="6"/>
      <c r="W6" s="6"/>
      <c r="X6" s="2">
        <v>4853</v>
      </c>
      <c r="Y6" s="6"/>
      <c r="Z6" s="6"/>
      <c r="AA6" s="6"/>
      <c r="AB6" s="6"/>
      <c r="AC6" s="6"/>
      <c r="AD6" s="6"/>
    </row>
    <row r="7" spans="1:30" ht="12.75">
      <c r="A7" s="5"/>
      <c r="B7" s="5"/>
      <c r="C7" s="5"/>
      <c r="E7" s="5"/>
      <c r="F7" s="5"/>
      <c r="G7">
        <v>39.9</v>
      </c>
      <c r="H7" s="5"/>
      <c r="J7" s="5"/>
      <c r="K7" s="5"/>
      <c r="L7">
        <v>88581</v>
      </c>
      <c r="M7" s="5"/>
      <c r="N7" s="5"/>
      <c r="O7" s="5"/>
      <c r="P7" s="5"/>
      <c r="Q7" s="5"/>
      <c r="R7" s="5"/>
      <c r="S7" s="6"/>
      <c r="T7" s="6"/>
      <c r="U7" s="6"/>
      <c r="V7" s="6"/>
      <c r="W7" s="6"/>
      <c r="X7" s="2">
        <v>4579</v>
      </c>
      <c r="Y7" s="6"/>
      <c r="Z7" s="6"/>
      <c r="AA7" s="6"/>
      <c r="AB7" s="6"/>
      <c r="AC7" s="6"/>
      <c r="AD7" s="6"/>
    </row>
    <row r="8" spans="1:30" ht="12.75">
      <c r="A8" s="5"/>
      <c r="B8" s="5"/>
      <c r="C8" s="5"/>
      <c r="E8" s="5"/>
      <c r="F8" s="5">
        <v>3</v>
      </c>
      <c r="G8">
        <v>61.4</v>
      </c>
      <c r="H8" s="5">
        <f>AVERAGE(G8:G10)</f>
        <v>60.86666666666667</v>
      </c>
      <c r="J8" s="5"/>
      <c r="K8" s="5"/>
      <c r="L8">
        <v>70527</v>
      </c>
      <c r="M8" s="5">
        <f>AVERAGE(L8:L10)</f>
        <v>70460</v>
      </c>
      <c r="N8" s="5">
        <f>M8-E2</f>
        <v>69016.33333333333</v>
      </c>
      <c r="O8" s="5">
        <f>10*((-1)*LN(N8/K2))/H8</f>
        <v>0.1231160182798134</v>
      </c>
      <c r="P8" s="5"/>
      <c r="Q8" s="5"/>
      <c r="R8" s="5"/>
      <c r="S8" s="6"/>
      <c r="T8" s="6"/>
      <c r="U8" s="6"/>
      <c r="V8" s="6"/>
      <c r="W8" s="6"/>
      <c r="X8" s="2">
        <v>3722</v>
      </c>
      <c r="Y8" s="6">
        <f>AVERAGE(X8:X10)</f>
        <v>3687</v>
      </c>
      <c r="Z8" s="6">
        <f>Y8-T2</f>
        <v>3587.3333333333335</v>
      </c>
      <c r="AA8" s="6">
        <f>10*((-1)*LN(Z8/W2))/H8</f>
        <v>0.34308082976232074</v>
      </c>
      <c r="AB8" s="6"/>
      <c r="AC8" s="6"/>
      <c r="AD8" s="6"/>
    </row>
    <row r="9" spans="1:30" ht="12.75">
      <c r="A9" s="5"/>
      <c r="B9" s="5"/>
      <c r="C9" s="5"/>
      <c r="E9" s="5"/>
      <c r="F9" s="5"/>
      <c r="G9">
        <v>60.8</v>
      </c>
      <c r="H9" s="5"/>
      <c r="J9" s="5"/>
      <c r="K9" s="5"/>
      <c r="L9">
        <v>70839</v>
      </c>
      <c r="M9" s="5"/>
      <c r="N9" s="5"/>
      <c r="O9" s="5"/>
      <c r="P9" s="5"/>
      <c r="Q9" s="5"/>
      <c r="R9" s="5"/>
      <c r="S9" s="6"/>
      <c r="T9" s="6"/>
      <c r="U9" s="6"/>
      <c r="V9" s="6"/>
      <c r="W9" s="6"/>
      <c r="X9" s="2">
        <v>3755</v>
      </c>
      <c r="Y9" s="6"/>
      <c r="Z9" s="6"/>
      <c r="AA9" s="6"/>
      <c r="AB9" s="6"/>
      <c r="AC9" s="6"/>
      <c r="AD9" s="6"/>
    </row>
    <row r="10" spans="1:30" ht="12.75">
      <c r="A10" s="5"/>
      <c r="B10" s="5"/>
      <c r="C10" s="5"/>
      <c r="E10" s="5"/>
      <c r="F10" s="5"/>
      <c r="G10">
        <v>60.4</v>
      </c>
      <c r="H10" s="5"/>
      <c r="J10" s="5"/>
      <c r="K10" s="5"/>
      <c r="L10">
        <v>70014</v>
      </c>
      <c r="M10" s="5"/>
      <c r="N10" s="5"/>
      <c r="O10" s="5"/>
      <c r="P10" s="5"/>
      <c r="Q10" s="5"/>
      <c r="R10" s="5"/>
      <c r="S10" s="6"/>
      <c r="T10" s="6"/>
      <c r="U10" s="6"/>
      <c r="V10" s="6"/>
      <c r="W10" s="6"/>
      <c r="X10" s="2">
        <v>3584</v>
      </c>
      <c r="Y10" s="6"/>
      <c r="Z10" s="6"/>
      <c r="AA10" s="6"/>
      <c r="AB10" s="6"/>
      <c r="AC10" s="6"/>
      <c r="AD10" s="6"/>
    </row>
    <row r="11" spans="1:30" ht="12.75">
      <c r="A11" s="5"/>
      <c r="B11" s="5"/>
      <c r="C11" s="5"/>
      <c r="E11" s="5"/>
      <c r="F11" s="4">
        <v>4</v>
      </c>
      <c r="G11">
        <v>80.6</v>
      </c>
      <c r="H11" s="5">
        <f>AVERAGE(G11:G13)</f>
        <v>80.53333333333333</v>
      </c>
      <c r="J11" s="5"/>
      <c r="K11" s="5"/>
      <c r="L11">
        <v>58399</v>
      </c>
      <c r="M11" s="5">
        <f>AVERAGE(L11:L13)</f>
        <v>58779</v>
      </c>
      <c r="N11" s="5">
        <f>M11-E2</f>
        <v>57335.333333333336</v>
      </c>
      <c r="O11" s="5">
        <f>10*(-1)*LN(N11/K2)/H11</f>
        <v>0.11607520093946386</v>
      </c>
      <c r="P11" s="5"/>
      <c r="Q11" s="5"/>
      <c r="R11" s="5"/>
      <c r="S11" s="6"/>
      <c r="T11" s="6"/>
      <c r="U11" s="6"/>
      <c r="V11" s="6"/>
      <c r="W11" s="6"/>
      <c r="X11" s="2">
        <v>2975</v>
      </c>
      <c r="Y11" s="6">
        <f>AVERAGE(X11:X13)</f>
        <v>2848.6666666666665</v>
      </c>
      <c r="Z11" s="6">
        <f>Y11-T2</f>
        <v>2749</v>
      </c>
      <c r="AA11" s="6">
        <f>10*(-1)*LN(Z11/W2)/H11</f>
        <v>0.2923498216518214</v>
      </c>
      <c r="AB11" s="6"/>
      <c r="AC11" s="6"/>
      <c r="AD11" s="6"/>
    </row>
    <row r="12" spans="1:30" ht="12.75">
      <c r="A12" s="5"/>
      <c r="B12" s="5"/>
      <c r="C12" s="5"/>
      <c r="E12" s="5"/>
      <c r="F12" s="4"/>
      <c r="G12">
        <v>80.6</v>
      </c>
      <c r="H12" s="5"/>
      <c r="J12" s="5"/>
      <c r="K12" s="5"/>
      <c r="L12">
        <v>59294</v>
      </c>
      <c r="M12" s="5"/>
      <c r="N12" s="5"/>
      <c r="O12" s="5"/>
      <c r="P12" s="5"/>
      <c r="Q12" s="5"/>
      <c r="R12" s="5"/>
      <c r="S12" s="6"/>
      <c r="T12" s="6"/>
      <c r="U12" s="6"/>
      <c r="V12" s="6"/>
      <c r="W12" s="6"/>
      <c r="X12" s="2">
        <v>2684</v>
      </c>
      <c r="Y12" s="6"/>
      <c r="Z12" s="6"/>
      <c r="AA12" s="6"/>
      <c r="AB12" s="6"/>
      <c r="AC12" s="6"/>
      <c r="AD12" s="6"/>
    </row>
    <row r="13" spans="1:30" ht="12.75">
      <c r="A13" s="5"/>
      <c r="B13" s="5"/>
      <c r="C13" s="5"/>
      <c r="E13" s="5"/>
      <c r="F13" s="4"/>
      <c r="G13">
        <v>80.4</v>
      </c>
      <c r="H13" s="5"/>
      <c r="J13" s="5"/>
      <c r="K13" s="5"/>
      <c r="L13">
        <v>58644</v>
      </c>
      <c r="M13" s="5"/>
      <c r="N13" s="5"/>
      <c r="O13" s="5"/>
      <c r="P13" s="5"/>
      <c r="Q13" s="5"/>
      <c r="R13" s="5"/>
      <c r="S13" s="6"/>
      <c r="T13" s="6"/>
      <c r="U13" s="6"/>
      <c r="V13" s="6"/>
      <c r="W13" s="6"/>
      <c r="X13" s="2">
        <v>2887</v>
      </c>
      <c r="Y13" s="6"/>
      <c r="Z13" s="6"/>
      <c r="AA13" s="6"/>
      <c r="AB13" s="6"/>
      <c r="AC13" s="6"/>
      <c r="AD13" s="6"/>
    </row>
    <row r="14" spans="1:30" ht="12.75">
      <c r="A14" s="5"/>
      <c r="B14" s="5"/>
      <c r="C14" s="5"/>
      <c r="E14" s="5"/>
      <c r="F14" s="5">
        <v>5</v>
      </c>
      <c r="G14" s="5"/>
      <c r="H14" s="5">
        <f>SUM(H2,H11)</f>
        <v>100.76666666666667</v>
      </c>
      <c r="J14" s="5"/>
      <c r="K14" s="5"/>
      <c r="L14">
        <v>49169</v>
      </c>
      <c r="M14" s="4">
        <f>AVERAGE(L14:L16)</f>
        <v>49016</v>
      </c>
      <c r="N14" s="5">
        <f>M14-E2</f>
        <v>47572.333333333336</v>
      </c>
      <c r="O14" s="5">
        <f>10*(-1)*LN(N14/K2)/H14</f>
        <v>0.11129255670463539</v>
      </c>
      <c r="P14" s="5"/>
      <c r="Q14" s="5"/>
      <c r="R14" s="5"/>
      <c r="S14" s="6"/>
      <c r="T14" s="6"/>
      <c r="U14" s="6"/>
      <c r="V14" s="6"/>
      <c r="W14" s="6"/>
      <c r="X14" s="2">
        <v>2214</v>
      </c>
      <c r="Y14" s="6">
        <f>AVERAGE(X14:X16)</f>
        <v>2244.3333333333335</v>
      </c>
      <c r="Z14" s="6">
        <f>Y14-T2</f>
        <v>2144.666666666667</v>
      </c>
      <c r="AA14" s="6">
        <f>10*(-1)*LN(Z14/W2)/H14</f>
        <v>0.25828418452567503</v>
      </c>
      <c r="AB14" s="6"/>
      <c r="AC14" s="6"/>
      <c r="AD14" s="6"/>
    </row>
    <row r="15" spans="1:30" ht="12.75">
      <c r="A15" s="5"/>
      <c r="B15" s="5"/>
      <c r="C15" s="5"/>
      <c r="E15" s="5"/>
      <c r="F15" s="5"/>
      <c r="G15" s="5"/>
      <c r="H15" s="5"/>
      <c r="J15" s="5"/>
      <c r="K15" s="5"/>
      <c r="L15">
        <v>48684</v>
      </c>
      <c r="M15" s="4"/>
      <c r="N15" s="5"/>
      <c r="O15" s="5"/>
      <c r="P15" s="5"/>
      <c r="Q15" s="5"/>
      <c r="R15" s="5"/>
      <c r="S15" s="6"/>
      <c r="T15" s="6"/>
      <c r="U15" s="6"/>
      <c r="V15" s="6"/>
      <c r="W15" s="6"/>
      <c r="X15" s="2">
        <v>2254</v>
      </c>
      <c r="Y15" s="6"/>
      <c r="Z15" s="6"/>
      <c r="AA15" s="6"/>
      <c r="AB15" s="6"/>
      <c r="AC15" s="6"/>
      <c r="AD15" s="6"/>
    </row>
    <row r="16" spans="1:30" ht="12.75">
      <c r="A16" s="5"/>
      <c r="B16" s="5"/>
      <c r="C16" s="5"/>
      <c r="E16" s="5"/>
      <c r="F16" s="5"/>
      <c r="G16" s="5"/>
      <c r="H16" s="5"/>
      <c r="J16" s="5"/>
      <c r="K16" s="5"/>
      <c r="L16">
        <v>49195</v>
      </c>
      <c r="M16" s="4"/>
      <c r="N16" s="5"/>
      <c r="O16" s="5"/>
      <c r="P16" s="5"/>
      <c r="Q16" s="5"/>
      <c r="R16" s="5"/>
      <c r="S16" s="6"/>
      <c r="T16" s="6"/>
      <c r="U16" s="6"/>
      <c r="V16" s="6"/>
      <c r="W16" s="6"/>
      <c r="X16" s="2">
        <v>2265</v>
      </c>
      <c r="Y16" s="6"/>
      <c r="Z16" s="6"/>
      <c r="AA16" s="6"/>
      <c r="AB16" s="6"/>
      <c r="AC16" s="6"/>
      <c r="AD16" s="6"/>
    </row>
    <row r="17" spans="1:30" ht="12.75">
      <c r="A17" s="5"/>
      <c r="B17" s="5"/>
      <c r="C17" s="5"/>
      <c r="E17" s="5"/>
      <c r="F17" s="4">
        <v>6</v>
      </c>
      <c r="G17" s="5"/>
      <c r="H17" s="4">
        <f>H5+H11</f>
        <v>120.5</v>
      </c>
      <c r="J17" s="5"/>
      <c r="K17" s="5"/>
      <c r="L17">
        <v>41086</v>
      </c>
      <c r="M17" s="4">
        <f>AVERAGE(L17:L19)</f>
        <v>40913.333333333336</v>
      </c>
      <c r="N17" s="5">
        <f>M17-E2</f>
        <v>39469.66666666667</v>
      </c>
      <c r="O17" s="5">
        <f>10*(-1)*LN(N17/K2)/H17</f>
        <v>0.10856239931540011</v>
      </c>
      <c r="P17" s="5"/>
      <c r="Q17" s="5"/>
      <c r="R17" s="5"/>
      <c r="S17" s="6"/>
      <c r="T17" s="6"/>
      <c r="U17" s="6"/>
      <c r="V17" s="6"/>
      <c r="W17" s="6"/>
      <c r="X17" s="2">
        <v>1984</v>
      </c>
      <c r="Y17" s="6">
        <f>AVERAGE(X17:X19)</f>
        <v>1974.6666666666667</v>
      </c>
      <c r="Z17" s="6">
        <f>Y17-T2</f>
        <v>1875</v>
      </c>
      <c r="AA17" s="6">
        <f>10*(-1)*LN(Z17/W2)/H17</f>
        <v>0.22713851564011642</v>
      </c>
      <c r="AB17" s="6"/>
      <c r="AC17" s="6"/>
      <c r="AD17" s="6"/>
    </row>
    <row r="18" spans="1:30" ht="12.75">
      <c r="A18" s="5"/>
      <c r="B18" s="5"/>
      <c r="C18" s="5"/>
      <c r="E18" s="5"/>
      <c r="F18" s="4"/>
      <c r="G18" s="5"/>
      <c r="H18" s="4"/>
      <c r="J18" s="5"/>
      <c r="K18" s="5"/>
      <c r="L18">
        <v>40498</v>
      </c>
      <c r="M18" s="4"/>
      <c r="N18" s="5"/>
      <c r="O18" s="5"/>
      <c r="P18" s="5"/>
      <c r="Q18" s="5"/>
      <c r="R18" s="5"/>
      <c r="S18" s="6"/>
      <c r="T18" s="6"/>
      <c r="U18" s="6"/>
      <c r="V18" s="6"/>
      <c r="W18" s="6"/>
      <c r="X18" s="2">
        <v>1975</v>
      </c>
      <c r="Y18" s="6"/>
      <c r="Z18" s="6"/>
      <c r="AA18" s="6"/>
      <c r="AB18" s="6"/>
      <c r="AC18" s="6"/>
      <c r="AD18" s="6"/>
    </row>
    <row r="19" spans="1:30" ht="12.75">
      <c r="A19" s="5"/>
      <c r="B19" s="5"/>
      <c r="C19" s="5"/>
      <c r="E19" s="5"/>
      <c r="F19" s="4"/>
      <c r="G19" s="5"/>
      <c r="H19" s="4"/>
      <c r="J19" s="5"/>
      <c r="K19" s="5"/>
      <c r="L19">
        <v>41156</v>
      </c>
      <c r="M19" s="4"/>
      <c r="N19" s="5"/>
      <c r="O19" s="5"/>
      <c r="P19" s="5"/>
      <c r="Q19" s="5"/>
      <c r="R19" s="5"/>
      <c r="S19" s="6"/>
      <c r="T19" s="6"/>
      <c r="U19" s="6"/>
      <c r="V19" s="6"/>
      <c r="W19" s="6"/>
      <c r="X19" s="2">
        <v>1965</v>
      </c>
      <c r="Y19" s="6"/>
      <c r="Z19" s="6"/>
      <c r="AA19" s="6"/>
      <c r="AB19" s="6"/>
      <c r="AC19" s="6"/>
      <c r="AD19" s="6"/>
    </row>
  </sheetData>
  <sheetProtection/>
  <mergeCells count="66">
    <mergeCell ref="AD2:AD19"/>
    <mergeCell ref="S5:S19"/>
    <mergeCell ref="U5:U19"/>
    <mergeCell ref="Y5:Y7"/>
    <mergeCell ref="Z5:Z7"/>
    <mergeCell ref="AA5:AA7"/>
    <mergeCell ref="Y8:Y10"/>
    <mergeCell ref="Z8:Z10"/>
    <mergeCell ref="AA8:AA10"/>
    <mergeCell ref="Y11:Y13"/>
    <mergeCell ref="AB2:AB19"/>
    <mergeCell ref="AC2:AC19"/>
    <mergeCell ref="Z11:Z13"/>
    <mergeCell ref="AA11:AA13"/>
    <mergeCell ref="Z14:Z16"/>
    <mergeCell ref="AA14:AA16"/>
    <mergeCell ref="Z17:Z19"/>
    <mergeCell ref="AA17:AA19"/>
    <mergeCell ref="W2:W19"/>
    <mergeCell ref="Y2:Y4"/>
    <mergeCell ref="Y14:Y16"/>
    <mergeCell ref="Y17:Y19"/>
    <mergeCell ref="Z2:Z4"/>
    <mergeCell ref="AA2:AA4"/>
    <mergeCell ref="A2:A19"/>
    <mergeCell ref="B2:B19"/>
    <mergeCell ref="C2:C19"/>
    <mergeCell ref="E2:E19"/>
    <mergeCell ref="T2:T19"/>
    <mergeCell ref="V2:V19"/>
    <mergeCell ref="F2:F4"/>
    <mergeCell ref="H2:H4"/>
    <mergeCell ref="J2:J19"/>
    <mergeCell ref="K2:K19"/>
    <mergeCell ref="F11:F13"/>
    <mergeCell ref="H11:H13"/>
    <mergeCell ref="F14:F16"/>
    <mergeCell ref="G14:G19"/>
    <mergeCell ref="H14:H16"/>
    <mergeCell ref="M2:M4"/>
    <mergeCell ref="N2:N4"/>
    <mergeCell ref="O2:O4"/>
    <mergeCell ref="P2:P19"/>
    <mergeCell ref="N8:N10"/>
    <mergeCell ref="O8:O10"/>
    <mergeCell ref="M11:M13"/>
    <mergeCell ref="N11:N13"/>
    <mergeCell ref="O11:O13"/>
    <mergeCell ref="M14:M16"/>
    <mergeCell ref="Q2:Q19"/>
    <mergeCell ref="R2:R19"/>
    <mergeCell ref="F5:F7"/>
    <mergeCell ref="H5:H7"/>
    <mergeCell ref="M5:M7"/>
    <mergeCell ref="N5:N7"/>
    <mergeCell ref="O5:O7"/>
    <mergeCell ref="F8:F10"/>
    <mergeCell ref="H8:H10"/>
    <mergeCell ref="M8:M10"/>
    <mergeCell ref="N14:N16"/>
    <mergeCell ref="O14:O16"/>
    <mergeCell ref="F17:F19"/>
    <mergeCell ref="H17:H19"/>
    <mergeCell ref="M17:M19"/>
    <mergeCell ref="N17:N19"/>
    <mergeCell ref="O17:O19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19"/>
  <sheetViews>
    <sheetView zoomScalePageLayoutView="0" workbookViewId="0" topLeftCell="A1">
      <selection activeCell="S1" sqref="S1:AD19"/>
    </sheetView>
  </sheetViews>
  <sheetFormatPr defaultColWidth="9.140625" defaultRowHeight="12.75"/>
  <cols>
    <col min="3" max="3" width="15.00390625" style="0" customWidth="1"/>
  </cols>
  <sheetData>
    <row r="1" spans="1:30" ht="12.75">
      <c r="A1" t="s">
        <v>14</v>
      </c>
      <c r="B1" t="s">
        <v>15</v>
      </c>
      <c r="C1" t="s">
        <v>16</v>
      </c>
      <c r="D1" t="s">
        <v>17</v>
      </c>
      <c r="E1" t="s">
        <v>23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23</v>
      </c>
      <c r="N1" t="s">
        <v>26</v>
      </c>
      <c r="O1" t="s">
        <v>27</v>
      </c>
      <c r="P1" t="s">
        <v>23</v>
      </c>
      <c r="Q1" t="s">
        <v>28</v>
      </c>
      <c r="R1" t="s">
        <v>29</v>
      </c>
      <c r="S1" s="2" t="s">
        <v>18</v>
      </c>
      <c r="T1" s="2" t="s">
        <v>23</v>
      </c>
      <c r="U1" s="2" t="s">
        <v>30</v>
      </c>
      <c r="V1" s="2" t="s">
        <v>23</v>
      </c>
      <c r="W1" s="2" t="s">
        <v>24</v>
      </c>
      <c r="X1" s="2" t="s">
        <v>25</v>
      </c>
      <c r="Y1" s="2" t="s">
        <v>23</v>
      </c>
      <c r="Z1" s="2" t="s">
        <v>26</v>
      </c>
      <c r="AA1" s="2" t="s">
        <v>27</v>
      </c>
      <c r="AB1" s="2" t="s">
        <v>23</v>
      </c>
      <c r="AC1" s="2" t="s">
        <v>28</v>
      </c>
      <c r="AD1" s="2" t="s">
        <v>29</v>
      </c>
    </row>
    <row r="2" spans="1:30" ht="12.75">
      <c r="A2" s="5" t="s">
        <v>0</v>
      </c>
      <c r="B2" s="5" t="s">
        <v>11</v>
      </c>
      <c r="C2" s="5" t="s">
        <v>5</v>
      </c>
      <c r="D2">
        <v>1301</v>
      </c>
      <c r="E2" s="5">
        <f>AVERAGE(D2:D4)</f>
        <v>1352.6666666666667</v>
      </c>
      <c r="F2" s="5">
        <v>1</v>
      </c>
      <c r="G2">
        <v>19.9</v>
      </c>
      <c r="H2" s="5">
        <f>AVERAGE(G2:G4)</f>
        <v>20</v>
      </c>
      <c r="I2">
        <v>145833</v>
      </c>
      <c r="J2" s="5">
        <f>AVERAGE(I2:I4)</f>
        <v>146871</v>
      </c>
      <c r="K2" s="5">
        <f>J2-E2</f>
        <v>145518.33333333334</v>
      </c>
      <c r="L2">
        <v>112234</v>
      </c>
      <c r="M2" s="5">
        <f>AVERAGE(L2:L4)</f>
        <v>111931.33333333333</v>
      </c>
      <c r="N2" s="5">
        <f>M2-E2</f>
        <v>110578.66666666666</v>
      </c>
      <c r="O2" s="5">
        <f>10*((-1)*LN(N2/K2))/H2</f>
        <v>0.1372874488816404</v>
      </c>
      <c r="P2" s="5">
        <f>AVERAGE(O2:O19)</f>
        <v>0.11882423650897928</v>
      </c>
      <c r="Q2" s="5">
        <f>(-1)*LN(0.1)/P2</f>
        <v>19.37807606127597</v>
      </c>
      <c r="R2" s="5">
        <f>(-1)*LN(0.5)/P2</f>
        <v>5.833382152702203</v>
      </c>
      <c r="S2" s="2">
        <v>102</v>
      </c>
      <c r="T2" s="6">
        <f>AVERAGE(S2:S4)</f>
        <v>99.66666666666667</v>
      </c>
      <c r="U2" s="2">
        <v>29647</v>
      </c>
      <c r="V2" s="6">
        <f>AVERAGE(U2:U4)</f>
        <v>29051.333333333332</v>
      </c>
      <c r="W2" s="6">
        <f>V2-T2</f>
        <v>28951.666666666664</v>
      </c>
      <c r="X2" s="2">
        <v>5001</v>
      </c>
      <c r="Y2" s="6">
        <f>AVERAGE(X2:X4)</f>
        <v>5084.666666666667</v>
      </c>
      <c r="Z2" s="6">
        <f>Y2-T2</f>
        <v>4985</v>
      </c>
      <c r="AA2" s="6">
        <f>10*((-1)*LN(Z2/W2))/H2</f>
        <v>0.8795971847359876</v>
      </c>
      <c r="AB2" s="6">
        <f>AVERAGE(AA2:AA19)</f>
        <v>0.40983561622077147</v>
      </c>
      <c r="AC2" s="6">
        <f>(-1)*LN(0.1)/AB2</f>
        <v>5.618313786944476</v>
      </c>
      <c r="AD2" s="6">
        <f>(-1)*LN(0.5)/AB2</f>
        <v>1.6912809749227815</v>
      </c>
    </row>
    <row r="3" spans="1:30" ht="12.75">
      <c r="A3" s="5"/>
      <c r="B3" s="5"/>
      <c r="C3" s="5"/>
      <c r="D3">
        <v>1395</v>
      </c>
      <c r="E3" s="5"/>
      <c r="F3" s="5"/>
      <c r="G3">
        <v>20.3</v>
      </c>
      <c r="H3" s="5"/>
      <c r="I3">
        <v>147311</v>
      </c>
      <c r="J3" s="5"/>
      <c r="K3" s="5"/>
      <c r="L3">
        <v>111546</v>
      </c>
      <c r="M3" s="5"/>
      <c r="N3" s="5"/>
      <c r="O3" s="5"/>
      <c r="P3" s="5"/>
      <c r="Q3" s="5"/>
      <c r="R3" s="5"/>
      <c r="S3" s="2">
        <v>97</v>
      </c>
      <c r="T3" s="6"/>
      <c r="U3" s="2">
        <v>29645</v>
      </c>
      <c r="V3" s="6"/>
      <c r="W3" s="6"/>
      <c r="X3" s="2">
        <v>5012</v>
      </c>
      <c r="Y3" s="6"/>
      <c r="Z3" s="6"/>
      <c r="AA3" s="6"/>
      <c r="AB3" s="6"/>
      <c r="AC3" s="6"/>
      <c r="AD3" s="6"/>
    </row>
    <row r="4" spans="1:30" ht="12.75">
      <c r="A4" s="5"/>
      <c r="B4" s="5"/>
      <c r="C4" s="5"/>
      <c r="D4">
        <v>1362</v>
      </c>
      <c r="E4" s="5"/>
      <c r="F4" s="5"/>
      <c r="G4">
        <v>19.8</v>
      </c>
      <c r="H4" s="5"/>
      <c r="I4">
        <v>147469</v>
      </c>
      <c r="J4" s="5"/>
      <c r="K4" s="5"/>
      <c r="L4">
        <v>112014</v>
      </c>
      <c r="M4" s="5"/>
      <c r="N4" s="5"/>
      <c r="O4" s="5"/>
      <c r="P4" s="5"/>
      <c r="Q4" s="5"/>
      <c r="R4" s="5"/>
      <c r="S4" s="2">
        <v>100</v>
      </c>
      <c r="T4" s="6"/>
      <c r="U4" s="2">
        <v>27862</v>
      </c>
      <c r="V4" s="6"/>
      <c r="W4" s="6"/>
      <c r="X4" s="2">
        <v>5241</v>
      </c>
      <c r="Y4" s="6"/>
      <c r="Z4" s="6"/>
      <c r="AA4" s="6"/>
      <c r="AB4" s="6"/>
      <c r="AC4" s="6"/>
      <c r="AD4" s="6"/>
    </row>
    <row r="5" spans="1:30" ht="12.75">
      <c r="A5" s="5"/>
      <c r="B5" s="5"/>
      <c r="C5" s="5"/>
      <c r="E5" s="5"/>
      <c r="F5" s="5">
        <v>2</v>
      </c>
      <c r="G5">
        <v>41.4</v>
      </c>
      <c r="H5" s="5">
        <f>AVERAGE(G5:G7)</f>
        <v>41.300000000000004</v>
      </c>
      <c r="J5" s="5"/>
      <c r="K5" s="5"/>
      <c r="L5">
        <v>88020</v>
      </c>
      <c r="M5" s="5">
        <f>AVERAGE(L5:L7)</f>
        <v>88685.33333333333</v>
      </c>
      <c r="N5" s="5">
        <f>M5-E2</f>
        <v>87332.66666666666</v>
      </c>
      <c r="O5" s="5">
        <f>10*((-1)*LN(N5/K2)/H5)</f>
        <v>0.12362651319341679</v>
      </c>
      <c r="P5" s="5"/>
      <c r="Q5" s="5"/>
      <c r="R5" s="5"/>
      <c r="S5" s="6"/>
      <c r="T5" s="6"/>
      <c r="U5" s="6"/>
      <c r="V5" s="6"/>
      <c r="W5" s="6"/>
      <c r="X5" s="2">
        <v>4581</v>
      </c>
      <c r="Y5" s="6">
        <f>AVERAGE(X5:X7)</f>
        <v>4671</v>
      </c>
      <c r="Z5" s="6">
        <f>Y5-T2</f>
        <v>4571.333333333333</v>
      </c>
      <c r="AA5" s="6">
        <f>10*((-1)*LN(Z5/W2)/H5)</f>
        <v>0.44693047280671033</v>
      </c>
      <c r="AB5" s="6"/>
      <c r="AC5" s="6"/>
      <c r="AD5" s="6"/>
    </row>
    <row r="6" spans="1:30" ht="12.75">
      <c r="A6" s="5"/>
      <c r="B6" s="5"/>
      <c r="C6" s="5"/>
      <c r="E6" s="5"/>
      <c r="F6" s="5"/>
      <c r="G6">
        <v>41.4</v>
      </c>
      <c r="H6" s="5"/>
      <c r="J6" s="5"/>
      <c r="K6" s="5"/>
      <c r="L6">
        <v>89271</v>
      </c>
      <c r="M6" s="5"/>
      <c r="N6" s="5"/>
      <c r="O6" s="5"/>
      <c r="P6" s="5"/>
      <c r="Q6" s="5"/>
      <c r="R6" s="5"/>
      <c r="S6" s="6"/>
      <c r="T6" s="6"/>
      <c r="U6" s="6"/>
      <c r="V6" s="6"/>
      <c r="W6" s="6"/>
      <c r="X6" s="2">
        <v>4853</v>
      </c>
      <c r="Y6" s="6"/>
      <c r="Z6" s="6"/>
      <c r="AA6" s="6"/>
      <c r="AB6" s="6"/>
      <c r="AC6" s="6"/>
      <c r="AD6" s="6"/>
    </row>
    <row r="7" spans="1:30" ht="12.75">
      <c r="A7" s="5"/>
      <c r="B7" s="5"/>
      <c r="C7" s="5"/>
      <c r="E7" s="5"/>
      <c r="F7" s="5"/>
      <c r="G7">
        <v>41.1</v>
      </c>
      <c r="H7" s="5"/>
      <c r="J7" s="5"/>
      <c r="K7" s="5"/>
      <c r="L7">
        <v>88765</v>
      </c>
      <c r="M7" s="5"/>
      <c r="N7" s="5"/>
      <c r="O7" s="5"/>
      <c r="P7" s="5"/>
      <c r="Q7" s="5"/>
      <c r="R7" s="5"/>
      <c r="S7" s="6"/>
      <c r="T7" s="6"/>
      <c r="U7" s="6"/>
      <c r="V7" s="6"/>
      <c r="W7" s="6"/>
      <c r="X7" s="2">
        <v>4579</v>
      </c>
      <c r="Y7" s="6"/>
      <c r="Z7" s="6"/>
      <c r="AA7" s="6"/>
      <c r="AB7" s="6"/>
      <c r="AC7" s="6"/>
      <c r="AD7" s="6"/>
    </row>
    <row r="8" spans="1:30" ht="12.75">
      <c r="A8" s="5"/>
      <c r="B8" s="5"/>
      <c r="C8" s="5"/>
      <c r="E8" s="5"/>
      <c r="F8" s="5">
        <v>3</v>
      </c>
      <c r="G8">
        <v>60.5</v>
      </c>
      <c r="H8" s="5">
        <f>AVERAGE(G8:G10)</f>
        <v>60.5</v>
      </c>
      <c r="J8" s="5"/>
      <c r="K8" s="5"/>
      <c r="L8">
        <v>71743</v>
      </c>
      <c r="M8" s="5">
        <f>AVERAGE(L8:L10)</f>
        <v>71666.33333333333</v>
      </c>
      <c r="N8" s="5">
        <f>M8-E2</f>
        <v>70313.66666666666</v>
      </c>
      <c r="O8" s="5">
        <f>10*((-1)*LN(N8/K2))/H8</f>
        <v>0.12022080927457851</v>
      </c>
      <c r="P8" s="5"/>
      <c r="Q8" s="5"/>
      <c r="R8" s="5"/>
      <c r="S8" s="6"/>
      <c r="T8" s="6"/>
      <c r="U8" s="6"/>
      <c r="V8" s="6"/>
      <c r="W8" s="6"/>
      <c r="X8" s="2">
        <v>3722</v>
      </c>
      <c r="Y8" s="6">
        <f>AVERAGE(X8:X10)</f>
        <v>3687</v>
      </c>
      <c r="Z8" s="6">
        <f>Y8-T2</f>
        <v>3587.3333333333335</v>
      </c>
      <c r="AA8" s="6">
        <f>10*((-1)*LN(Z8/W2))/H8</f>
        <v>0.345160107518456</v>
      </c>
      <c r="AB8" s="6"/>
      <c r="AC8" s="6"/>
      <c r="AD8" s="6"/>
    </row>
    <row r="9" spans="1:30" ht="12.75">
      <c r="A9" s="5"/>
      <c r="B9" s="5"/>
      <c r="C9" s="5"/>
      <c r="E9" s="5"/>
      <c r="F9" s="5"/>
      <c r="G9">
        <v>60.7</v>
      </c>
      <c r="H9" s="5"/>
      <c r="J9" s="5"/>
      <c r="K9" s="5"/>
      <c r="L9">
        <v>71922</v>
      </c>
      <c r="M9" s="5"/>
      <c r="N9" s="5"/>
      <c r="O9" s="5"/>
      <c r="P9" s="5"/>
      <c r="Q9" s="5"/>
      <c r="R9" s="5"/>
      <c r="S9" s="6"/>
      <c r="T9" s="6"/>
      <c r="U9" s="6"/>
      <c r="V9" s="6"/>
      <c r="W9" s="6"/>
      <c r="X9" s="2">
        <v>3755</v>
      </c>
      <c r="Y9" s="6"/>
      <c r="Z9" s="6"/>
      <c r="AA9" s="6"/>
      <c r="AB9" s="6"/>
      <c r="AC9" s="6"/>
      <c r="AD9" s="6"/>
    </row>
    <row r="10" spans="1:30" ht="12.75">
      <c r="A10" s="5"/>
      <c r="B10" s="5"/>
      <c r="C10" s="5"/>
      <c r="E10" s="5"/>
      <c r="F10" s="5"/>
      <c r="G10">
        <v>60.3</v>
      </c>
      <c r="H10" s="5"/>
      <c r="J10" s="5"/>
      <c r="K10" s="5"/>
      <c r="L10">
        <v>71334</v>
      </c>
      <c r="M10" s="5"/>
      <c r="N10" s="5"/>
      <c r="O10" s="5"/>
      <c r="P10" s="5"/>
      <c r="Q10" s="5"/>
      <c r="R10" s="5"/>
      <c r="S10" s="6"/>
      <c r="T10" s="6"/>
      <c r="U10" s="6"/>
      <c r="V10" s="6"/>
      <c r="W10" s="6"/>
      <c r="X10" s="2">
        <v>3584</v>
      </c>
      <c r="Y10" s="6"/>
      <c r="Z10" s="6"/>
      <c r="AA10" s="6"/>
      <c r="AB10" s="6"/>
      <c r="AC10" s="6"/>
      <c r="AD10" s="6"/>
    </row>
    <row r="11" spans="1:30" ht="12.75">
      <c r="A11" s="5"/>
      <c r="B11" s="5"/>
      <c r="C11" s="5"/>
      <c r="E11" s="5"/>
      <c r="F11" s="4">
        <v>4</v>
      </c>
      <c r="G11">
        <v>79.3</v>
      </c>
      <c r="H11" s="5">
        <f>AVERAGE(G11:G13)</f>
        <v>79.13333333333333</v>
      </c>
      <c r="J11" s="5"/>
      <c r="K11" s="5"/>
      <c r="L11">
        <v>59723</v>
      </c>
      <c r="M11" s="5">
        <f>AVERAGE(L11:L13)</f>
        <v>59852</v>
      </c>
      <c r="N11" s="5">
        <f>M11-E2</f>
        <v>58499.333333333336</v>
      </c>
      <c r="O11" s="5">
        <f>10*(-1)*LN(N11/K2)/H11</f>
        <v>0.11515838957077461</v>
      </c>
      <c r="P11" s="5"/>
      <c r="Q11" s="5"/>
      <c r="R11" s="5"/>
      <c r="S11" s="6"/>
      <c r="T11" s="6"/>
      <c r="U11" s="6"/>
      <c r="V11" s="6"/>
      <c r="W11" s="6"/>
      <c r="X11" s="2">
        <v>2975</v>
      </c>
      <c r="Y11" s="6">
        <f>AVERAGE(X11:X13)</f>
        <v>2848.6666666666665</v>
      </c>
      <c r="Z11" s="6">
        <f>Y11-T2</f>
        <v>2749</v>
      </c>
      <c r="AA11" s="6">
        <f>10*(-1)*LN(Z11/W2)/H11</f>
        <v>0.297521975194103</v>
      </c>
      <c r="AB11" s="6"/>
      <c r="AC11" s="6"/>
      <c r="AD11" s="6"/>
    </row>
    <row r="12" spans="1:30" ht="12.75">
      <c r="A12" s="5"/>
      <c r="B12" s="5"/>
      <c r="C12" s="5"/>
      <c r="E12" s="5"/>
      <c r="F12" s="4"/>
      <c r="G12">
        <v>79.6</v>
      </c>
      <c r="H12" s="5"/>
      <c r="J12" s="5"/>
      <c r="K12" s="5"/>
      <c r="L12">
        <v>60070</v>
      </c>
      <c r="M12" s="5"/>
      <c r="N12" s="5"/>
      <c r="O12" s="5"/>
      <c r="P12" s="5"/>
      <c r="Q12" s="5"/>
      <c r="R12" s="5"/>
      <c r="S12" s="6"/>
      <c r="T12" s="6"/>
      <c r="U12" s="6"/>
      <c r="V12" s="6"/>
      <c r="W12" s="6"/>
      <c r="X12" s="2">
        <v>2684</v>
      </c>
      <c r="Y12" s="6"/>
      <c r="Z12" s="6"/>
      <c r="AA12" s="6"/>
      <c r="AB12" s="6"/>
      <c r="AC12" s="6"/>
      <c r="AD12" s="6"/>
    </row>
    <row r="13" spans="1:30" ht="12.75">
      <c r="A13" s="5"/>
      <c r="B13" s="5"/>
      <c r="C13" s="5"/>
      <c r="E13" s="5"/>
      <c r="F13" s="4"/>
      <c r="G13">
        <v>78.5</v>
      </c>
      <c r="H13" s="5"/>
      <c r="J13" s="5"/>
      <c r="K13" s="5"/>
      <c r="L13">
        <v>59763</v>
      </c>
      <c r="M13" s="5"/>
      <c r="N13" s="5"/>
      <c r="O13" s="5"/>
      <c r="P13" s="5"/>
      <c r="Q13" s="5"/>
      <c r="R13" s="5"/>
      <c r="S13" s="6"/>
      <c r="T13" s="6"/>
      <c r="U13" s="6"/>
      <c r="V13" s="6"/>
      <c r="W13" s="6"/>
      <c r="X13" s="2">
        <v>2887</v>
      </c>
      <c r="Y13" s="6"/>
      <c r="Z13" s="6"/>
      <c r="AA13" s="6"/>
      <c r="AB13" s="6"/>
      <c r="AC13" s="6"/>
      <c r="AD13" s="6"/>
    </row>
    <row r="14" spans="1:30" ht="12.75">
      <c r="A14" s="5"/>
      <c r="B14" s="5"/>
      <c r="C14" s="5"/>
      <c r="E14" s="5"/>
      <c r="F14" s="5">
        <v>5</v>
      </c>
      <c r="G14" s="5"/>
      <c r="H14" s="5">
        <f>SUM(H2,H11)</f>
        <v>99.13333333333333</v>
      </c>
      <c r="J14" s="5"/>
      <c r="K14" s="5"/>
      <c r="L14">
        <v>49568</v>
      </c>
      <c r="M14" s="4">
        <f>AVERAGE(L14:L16)</f>
        <v>49670.666666666664</v>
      </c>
      <c r="N14" s="5">
        <f>M14-E2</f>
        <v>48318</v>
      </c>
      <c r="O14" s="5">
        <f>10*(-1)*LN(N14/K2)/H14</f>
        <v>0.1112136434690733</v>
      </c>
      <c r="P14" s="5"/>
      <c r="Q14" s="5"/>
      <c r="R14" s="5"/>
      <c r="S14" s="6"/>
      <c r="T14" s="6"/>
      <c r="U14" s="6"/>
      <c r="V14" s="6"/>
      <c r="W14" s="6"/>
      <c r="X14" s="2">
        <v>2214</v>
      </c>
      <c r="Y14" s="6">
        <f>AVERAGE(X14:X16)</f>
        <v>2244.3333333333335</v>
      </c>
      <c r="Z14" s="6">
        <f>Y14-T2</f>
        <v>2144.666666666667</v>
      </c>
      <c r="AA14" s="6">
        <f>10*(-1)*LN(Z14/W2)/H14</f>
        <v>0.26253970740454463</v>
      </c>
      <c r="AB14" s="6"/>
      <c r="AC14" s="6"/>
      <c r="AD14" s="6"/>
    </row>
    <row r="15" spans="1:30" ht="12.75">
      <c r="A15" s="5"/>
      <c r="B15" s="5"/>
      <c r="C15" s="5"/>
      <c r="E15" s="5"/>
      <c r="F15" s="5"/>
      <c r="G15" s="5"/>
      <c r="H15" s="5"/>
      <c r="J15" s="5"/>
      <c r="K15" s="5"/>
      <c r="L15">
        <v>49808</v>
      </c>
      <c r="M15" s="4"/>
      <c r="N15" s="5"/>
      <c r="O15" s="5"/>
      <c r="P15" s="5"/>
      <c r="Q15" s="5"/>
      <c r="R15" s="5"/>
      <c r="S15" s="6"/>
      <c r="T15" s="6"/>
      <c r="U15" s="6"/>
      <c r="V15" s="6"/>
      <c r="W15" s="6"/>
      <c r="X15" s="2">
        <v>2254</v>
      </c>
      <c r="Y15" s="6"/>
      <c r="Z15" s="6"/>
      <c r="AA15" s="6"/>
      <c r="AB15" s="6"/>
      <c r="AC15" s="6"/>
      <c r="AD15" s="6"/>
    </row>
    <row r="16" spans="1:30" ht="12.75">
      <c r="A16" s="5"/>
      <c r="B16" s="5"/>
      <c r="C16" s="5"/>
      <c r="E16" s="5"/>
      <c r="F16" s="5"/>
      <c r="G16" s="5"/>
      <c r="H16" s="5"/>
      <c r="J16" s="5"/>
      <c r="K16" s="5"/>
      <c r="L16">
        <v>49636</v>
      </c>
      <c r="M16" s="4"/>
      <c r="N16" s="5"/>
      <c r="O16" s="5"/>
      <c r="P16" s="5"/>
      <c r="Q16" s="5"/>
      <c r="R16" s="5"/>
      <c r="S16" s="6"/>
      <c r="T16" s="6"/>
      <c r="U16" s="6"/>
      <c r="V16" s="6"/>
      <c r="W16" s="6"/>
      <c r="X16" s="2">
        <v>2265</v>
      </c>
      <c r="Y16" s="6"/>
      <c r="Z16" s="6"/>
      <c r="AA16" s="6"/>
      <c r="AB16" s="6"/>
      <c r="AC16" s="6"/>
      <c r="AD16" s="6"/>
    </row>
    <row r="17" spans="1:30" ht="12.75">
      <c r="A17" s="5"/>
      <c r="B17" s="5"/>
      <c r="C17" s="5"/>
      <c r="E17" s="5"/>
      <c r="F17" s="4">
        <v>6</v>
      </c>
      <c r="G17" s="5"/>
      <c r="H17" s="4">
        <f>H5+H11</f>
        <v>120.43333333333334</v>
      </c>
      <c r="J17" s="5"/>
      <c r="K17" s="5"/>
      <c r="L17">
        <v>42201</v>
      </c>
      <c r="M17" s="4">
        <f>AVERAGE(L17:L19)</f>
        <v>42225.666666666664</v>
      </c>
      <c r="N17" s="5">
        <f>M17-E2</f>
        <v>40873</v>
      </c>
      <c r="O17" s="5">
        <f>10*(-1)*LN(N17/K2)/H17</f>
        <v>0.10543861466439211</v>
      </c>
      <c r="P17" s="5"/>
      <c r="Q17" s="5"/>
      <c r="R17" s="5"/>
      <c r="S17" s="6"/>
      <c r="T17" s="6"/>
      <c r="U17" s="6"/>
      <c r="V17" s="6"/>
      <c r="W17" s="6"/>
      <c r="X17" s="2">
        <v>1984</v>
      </c>
      <c r="Y17" s="6">
        <f>AVERAGE(X17:X19)</f>
        <v>1974.6666666666667</v>
      </c>
      <c r="Z17" s="6">
        <f>Y17-T2</f>
        <v>1875</v>
      </c>
      <c r="AA17" s="6">
        <f>10*(-1)*LN(Z17/W2)/H17</f>
        <v>0.22726424966482722</v>
      </c>
      <c r="AB17" s="6"/>
      <c r="AC17" s="6"/>
      <c r="AD17" s="6"/>
    </row>
    <row r="18" spans="1:30" ht="12.75">
      <c r="A18" s="5"/>
      <c r="B18" s="5"/>
      <c r="C18" s="5"/>
      <c r="E18" s="5"/>
      <c r="F18" s="4"/>
      <c r="G18" s="5"/>
      <c r="H18" s="4"/>
      <c r="J18" s="5"/>
      <c r="K18" s="5"/>
      <c r="L18">
        <v>42079</v>
      </c>
      <c r="M18" s="4"/>
      <c r="N18" s="5"/>
      <c r="O18" s="5"/>
      <c r="P18" s="5"/>
      <c r="Q18" s="5"/>
      <c r="R18" s="5"/>
      <c r="S18" s="6"/>
      <c r="T18" s="6"/>
      <c r="U18" s="6"/>
      <c r="V18" s="6"/>
      <c r="W18" s="6"/>
      <c r="X18" s="2">
        <v>1975</v>
      </c>
      <c r="Y18" s="6"/>
      <c r="Z18" s="6"/>
      <c r="AA18" s="6"/>
      <c r="AB18" s="6"/>
      <c r="AC18" s="6"/>
      <c r="AD18" s="6"/>
    </row>
    <row r="19" spans="1:30" ht="12.75">
      <c r="A19" s="5"/>
      <c r="B19" s="5"/>
      <c r="C19" s="5"/>
      <c r="E19" s="5"/>
      <c r="F19" s="4"/>
      <c r="G19" s="5"/>
      <c r="H19" s="4"/>
      <c r="J19" s="5"/>
      <c r="K19" s="5"/>
      <c r="L19">
        <v>42397</v>
      </c>
      <c r="M19" s="4"/>
      <c r="N19" s="5"/>
      <c r="O19" s="5"/>
      <c r="P19" s="5"/>
      <c r="Q19" s="5"/>
      <c r="R19" s="5"/>
      <c r="S19" s="6"/>
      <c r="T19" s="6"/>
      <c r="U19" s="6"/>
      <c r="V19" s="6"/>
      <c r="W19" s="6"/>
      <c r="X19" s="2">
        <v>1965</v>
      </c>
      <c r="Y19" s="6"/>
      <c r="Z19" s="6"/>
      <c r="AA19" s="6"/>
      <c r="AB19" s="6"/>
      <c r="AC19" s="6"/>
      <c r="AD19" s="6"/>
    </row>
  </sheetData>
  <sheetProtection/>
  <mergeCells count="66">
    <mergeCell ref="AD2:AD19"/>
    <mergeCell ref="S5:S19"/>
    <mergeCell ref="U5:U19"/>
    <mergeCell ref="Y5:Y7"/>
    <mergeCell ref="Z5:Z7"/>
    <mergeCell ref="AA5:AA7"/>
    <mergeCell ref="Y8:Y10"/>
    <mergeCell ref="Z8:Z10"/>
    <mergeCell ref="AA8:AA10"/>
    <mergeCell ref="Y11:Y13"/>
    <mergeCell ref="AB2:AB19"/>
    <mergeCell ref="AC2:AC19"/>
    <mergeCell ref="Z11:Z13"/>
    <mergeCell ref="AA11:AA13"/>
    <mergeCell ref="Z14:Z16"/>
    <mergeCell ref="AA14:AA16"/>
    <mergeCell ref="Z17:Z19"/>
    <mergeCell ref="AA17:AA19"/>
    <mergeCell ref="W2:W19"/>
    <mergeCell ref="Y2:Y4"/>
    <mergeCell ref="Y14:Y16"/>
    <mergeCell ref="Y17:Y19"/>
    <mergeCell ref="Z2:Z4"/>
    <mergeCell ref="AA2:AA4"/>
    <mergeCell ref="A2:A19"/>
    <mergeCell ref="B2:B19"/>
    <mergeCell ref="C2:C19"/>
    <mergeCell ref="E2:E19"/>
    <mergeCell ref="T2:T19"/>
    <mergeCell ref="V2:V19"/>
    <mergeCell ref="F2:F4"/>
    <mergeCell ref="H2:H4"/>
    <mergeCell ref="J2:J19"/>
    <mergeCell ref="K2:K19"/>
    <mergeCell ref="F11:F13"/>
    <mergeCell ref="H11:H13"/>
    <mergeCell ref="F14:F16"/>
    <mergeCell ref="G14:G19"/>
    <mergeCell ref="H14:H16"/>
    <mergeCell ref="M2:M4"/>
    <mergeCell ref="N2:N4"/>
    <mergeCell ref="O2:O4"/>
    <mergeCell ref="P2:P19"/>
    <mergeCell ref="N8:N10"/>
    <mergeCell ref="O8:O10"/>
    <mergeCell ref="M11:M13"/>
    <mergeCell ref="N11:N13"/>
    <mergeCell ref="O11:O13"/>
    <mergeCell ref="M14:M16"/>
    <mergeCell ref="Q2:Q19"/>
    <mergeCell ref="R2:R19"/>
    <mergeCell ref="F5:F7"/>
    <mergeCell ref="H5:H7"/>
    <mergeCell ref="M5:M7"/>
    <mergeCell ref="N5:N7"/>
    <mergeCell ref="O5:O7"/>
    <mergeCell ref="F8:F10"/>
    <mergeCell ref="H8:H10"/>
    <mergeCell ref="M8:M10"/>
    <mergeCell ref="N14:N16"/>
    <mergeCell ref="O14:O16"/>
    <mergeCell ref="F17:F19"/>
    <mergeCell ref="H17:H19"/>
    <mergeCell ref="M17:M19"/>
    <mergeCell ref="N17:N19"/>
    <mergeCell ref="O17:O19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PageLayoutView="0" workbookViewId="0" topLeftCell="A1">
      <selection activeCell="S1" sqref="S1:AD19"/>
    </sheetView>
  </sheetViews>
  <sheetFormatPr defaultColWidth="9.140625" defaultRowHeight="12.75"/>
  <sheetData>
    <row r="1" spans="1:30" ht="12.75">
      <c r="A1" t="s">
        <v>14</v>
      </c>
      <c r="B1" t="s">
        <v>15</v>
      </c>
      <c r="C1" t="s">
        <v>16</v>
      </c>
      <c r="D1" t="s">
        <v>17</v>
      </c>
      <c r="E1" t="s">
        <v>23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23</v>
      </c>
      <c r="N1" t="s">
        <v>26</v>
      </c>
      <c r="O1" t="s">
        <v>27</v>
      </c>
      <c r="P1" t="s">
        <v>23</v>
      </c>
      <c r="Q1" t="s">
        <v>28</v>
      </c>
      <c r="R1" t="s">
        <v>29</v>
      </c>
      <c r="S1" s="2" t="s">
        <v>18</v>
      </c>
      <c r="T1" s="2" t="s">
        <v>23</v>
      </c>
      <c r="U1" s="2" t="s">
        <v>30</v>
      </c>
      <c r="V1" s="2" t="s">
        <v>23</v>
      </c>
      <c r="W1" s="2" t="s">
        <v>24</v>
      </c>
      <c r="X1" s="2" t="s">
        <v>25</v>
      </c>
      <c r="Y1" s="2" t="s">
        <v>23</v>
      </c>
      <c r="Z1" s="2" t="s">
        <v>26</v>
      </c>
      <c r="AA1" s="2" t="s">
        <v>27</v>
      </c>
      <c r="AB1" s="2" t="s">
        <v>23</v>
      </c>
      <c r="AC1" s="2" t="s">
        <v>28</v>
      </c>
      <c r="AD1" s="2" t="s">
        <v>29</v>
      </c>
    </row>
    <row r="2" spans="1:30" ht="12.75">
      <c r="A2" s="5" t="s">
        <v>12</v>
      </c>
      <c r="B2" s="5" t="s">
        <v>13</v>
      </c>
      <c r="C2" s="5" t="s">
        <v>5</v>
      </c>
      <c r="D2">
        <v>1380</v>
      </c>
      <c r="E2" s="5">
        <f>AVERAGE(D2:D4)</f>
        <v>1293</v>
      </c>
      <c r="F2" s="5">
        <v>1</v>
      </c>
      <c r="G2">
        <v>19.9</v>
      </c>
      <c r="H2" s="5">
        <f>AVERAGE(G2:G4)</f>
        <v>20</v>
      </c>
      <c r="I2">
        <v>2682</v>
      </c>
      <c r="J2" s="5">
        <f>AVERAGE(I2:I4)</f>
        <v>2735.3333333333335</v>
      </c>
      <c r="K2" s="5">
        <f>J2-E2</f>
        <v>1442.3333333333335</v>
      </c>
      <c r="L2">
        <v>1324</v>
      </c>
      <c r="M2" s="5">
        <f>AVERAGE(L2:L4)</f>
        <v>1371</v>
      </c>
      <c r="N2" s="5">
        <f>M2-E2</f>
        <v>78</v>
      </c>
      <c r="O2" s="5">
        <f>10*((-1)*LN(N2/K2))/H2</f>
        <v>1.4586543124335918</v>
      </c>
      <c r="P2" s="5">
        <f>AVERAGE(O2:O19)</f>
        <v>0.7103517968351568</v>
      </c>
      <c r="Q2" s="5">
        <f>(-1)*LN(0.1)/P2</f>
        <v>3.241471483922184</v>
      </c>
      <c r="R2" s="5">
        <f>(-1)*LN(0.5)/P2</f>
        <v>0.9757801467500138</v>
      </c>
      <c r="S2" s="2">
        <v>102</v>
      </c>
      <c r="T2" s="6">
        <f>AVERAGE(S2:S4)</f>
        <v>99.66666666666667</v>
      </c>
      <c r="U2" s="2">
        <v>29647</v>
      </c>
      <c r="V2" s="6">
        <f>AVERAGE(U2:U4)</f>
        <v>29051.333333333332</v>
      </c>
      <c r="W2" s="6">
        <f>V2-T2</f>
        <v>28951.666666666664</v>
      </c>
      <c r="X2" s="2">
        <v>5001</v>
      </c>
      <c r="Y2" s="6">
        <f>AVERAGE(X2:X4)</f>
        <v>5084.666666666667</v>
      </c>
      <c r="Z2" s="6">
        <f>Y2-T2</f>
        <v>4985</v>
      </c>
      <c r="AA2" s="6">
        <f>10*((-1)*LN(Z2/W2))/H2</f>
        <v>0.8795971847359876</v>
      </c>
      <c r="AB2" s="6">
        <f>AVERAGE(AA2:AA19)</f>
        <v>0.40983561622077147</v>
      </c>
      <c r="AC2" s="6">
        <f>(-1)*LN(0.1)/AB2</f>
        <v>5.618313786944476</v>
      </c>
      <c r="AD2" s="6">
        <f>(-1)*LN(0.5)/AB2</f>
        <v>1.6912809749227815</v>
      </c>
    </row>
    <row r="3" spans="1:30" ht="12.75">
      <c r="A3" s="5"/>
      <c r="B3" s="5"/>
      <c r="C3" s="5"/>
      <c r="D3">
        <v>1295</v>
      </c>
      <c r="E3" s="5"/>
      <c r="F3" s="5"/>
      <c r="G3">
        <v>20.3</v>
      </c>
      <c r="H3" s="5"/>
      <c r="I3">
        <v>2805</v>
      </c>
      <c r="J3" s="5"/>
      <c r="K3" s="5"/>
      <c r="L3">
        <v>1419</v>
      </c>
      <c r="M3" s="5"/>
      <c r="N3" s="5"/>
      <c r="O3" s="5"/>
      <c r="P3" s="5"/>
      <c r="Q3" s="5"/>
      <c r="R3" s="5"/>
      <c r="S3" s="2">
        <v>97</v>
      </c>
      <c r="T3" s="6"/>
      <c r="U3" s="2">
        <v>29645</v>
      </c>
      <c r="V3" s="6"/>
      <c r="W3" s="6"/>
      <c r="X3" s="2">
        <v>5012</v>
      </c>
      <c r="Y3" s="6"/>
      <c r="Z3" s="6"/>
      <c r="AA3" s="6"/>
      <c r="AB3" s="6"/>
      <c r="AC3" s="6"/>
      <c r="AD3" s="6"/>
    </row>
    <row r="4" spans="1:30" ht="12.75">
      <c r="A4" s="5"/>
      <c r="B4" s="5"/>
      <c r="C4" s="5"/>
      <c r="D4">
        <v>1204</v>
      </c>
      <c r="E4" s="5"/>
      <c r="F4" s="5"/>
      <c r="G4">
        <v>19.8</v>
      </c>
      <c r="H4" s="5"/>
      <c r="I4">
        <v>2719</v>
      </c>
      <c r="J4" s="5"/>
      <c r="K4" s="5"/>
      <c r="L4">
        <v>1370</v>
      </c>
      <c r="M4" s="5"/>
      <c r="N4" s="5"/>
      <c r="O4" s="5"/>
      <c r="P4" s="5"/>
      <c r="Q4" s="5"/>
      <c r="R4" s="5"/>
      <c r="S4" s="2">
        <v>100</v>
      </c>
      <c r="T4" s="6"/>
      <c r="U4" s="2">
        <v>27862</v>
      </c>
      <c r="V4" s="6"/>
      <c r="W4" s="6"/>
      <c r="X4" s="2">
        <v>5241</v>
      </c>
      <c r="Y4" s="6"/>
      <c r="Z4" s="6"/>
      <c r="AA4" s="6"/>
      <c r="AB4" s="6"/>
      <c r="AC4" s="6"/>
      <c r="AD4" s="6"/>
    </row>
    <row r="5" spans="1:30" ht="12.75">
      <c r="A5" s="5"/>
      <c r="B5" s="5"/>
      <c r="C5" s="5"/>
      <c r="E5" s="5"/>
      <c r="F5" s="5">
        <v>2</v>
      </c>
      <c r="G5">
        <v>41.4</v>
      </c>
      <c r="H5" s="5">
        <f>AVERAGE(G5:G7)</f>
        <v>41.300000000000004</v>
      </c>
      <c r="J5" s="5"/>
      <c r="K5" s="5"/>
      <c r="L5">
        <v>1360</v>
      </c>
      <c r="M5" s="5">
        <f>AVERAGE(L5:L7)</f>
        <v>1354</v>
      </c>
      <c r="N5" s="5">
        <f>M5-E2</f>
        <v>61</v>
      </c>
      <c r="O5" s="5">
        <f>10*((-1)*LN(N5/K2)/H5)</f>
        <v>0.7658943310855844</v>
      </c>
      <c r="P5" s="5"/>
      <c r="Q5" s="5"/>
      <c r="R5" s="5"/>
      <c r="S5" s="6"/>
      <c r="T5" s="6"/>
      <c r="U5" s="6"/>
      <c r="V5" s="6"/>
      <c r="W5" s="6"/>
      <c r="X5" s="2">
        <v>4581</v>
      </c>
      <c r="Y5" s="6">
        <f>AVERAGE(X5:X7)</f>
        <v>4671</v>
      </c>
      <c r="Z5" s="6">
        <f>Y5-T2</f>
        <v>4571.333333333333</v>
      </c>
      <c r="AA5" s="6">
        <f>10*((-1)*LN(Z5/W2)/H5)</f>
        <v>0.44693047280671033</v>
      </c>
      <c r="AB5" s="6"/>
      <c r="AC5" s="6"/>
      <c r="AD5" s="6"/>
    </row>
    <row r="6" spans="1:30" ht="12.75">
      <c r="A6" s="5"/>
      <c r="B6" s="5"/>
      <c r="C6" s="5"/>
      <c r="E6" s="5"/>
      <c r="F6" s="5"/>
      <c r="G6">
        <v>41.4</v>
      </c>
      <c r="H6" s="5"/>
      <c r="J6" s="5"/>
      <c r="K6" s="5"/>
      <c r="L6">
        <v>1330</v>
      </c>
      <c r="M6" s="5"/>
      <c r="N6" s="5"/>
      <c r="O6" s="5"/>
      <c r="P6" s="5"/>
      <c r="Q6" s="5"/>
      <c r="R6" s="5"/>
      <c r="S6" s="6"/>
      <c r="T6" s="6"/>
      <c r="U6" s="6"/>
      <c r="V6" s="6"/>
      <c r="W6" s="6"/>
      <c r="X6" s="2">
        <v>4853</v>
      </c>
      <c r="Y6" s="6"/>
      <c r="Z6" s="6"/>
      <c r="AA6" s="6"/>
      <c r="AB6" s="6"/>
      <c r="AC6" s="6"/>
      <c r="AD6" s="6"/>
    </row>
    <row r="7" spans="1:30" ht="12.75">
      <c r="A7" s="5"/>
      <c r="B7" s="5"/>
      <c r="C7" s="5"/>
      <c r="E7" s="5"/>
      <c r="F7" s="5"/>
      <c r="G7">
        <v>41.1</v>
      </c>
      <c r="H7" s="5"/>
      <c r="J7" s="5"/>
      <c r="K7" s="5"/>
      <c r="L7">
        <v>1372</v>
      </c>
      <c r="M7" s="5"/>
      <c r="N7" s="5"/>
      <c r="O7" s="5"/>
      <c r="P7" s="5"/>
      <c r="Q7" s="5"/>
      <c r="R7" s="5"/>
      <c r="S7" s="6"/>
      <c r="T7" s="6"/>
      <c r="U7" s="6"/>
      <c r="V7" s="6"/>
      <c r="W7" s="6"/>
      <c r="X7" s="2">
        <v>4579</v>
      </c>
      <c r="Y7" s="6"/>
      <c r="Z7" s="6"/>
      <c r="AA7" s="6"/>
      <c r="AB7" s="6"/>
      <c r="AC7" s="6"/>
      <c r="AD7" s="6"/>
    </row>
    <row r="8" spans="1:30" ht="12.75">
      <c r="A8" s="5"/>
      <c r="B8" s="5"/>
      <c r="C8" s="5"/>
      <c r="E8" s="5"/>
      <c r="F8" s="5">
        <v>3</v>
      </c>
      <c r="G8">
        <v>60.5</v>
      </c>
      <c r="H8" s="5">
        <f>AVERAGE(G8:G10)</f>
        <v>60.5</v>
      </c>
      <c r="J8" s="5"/>
      <c r="K8" s="5"/>
      <c r="L8">
        <v>1294</v>
      </c>
      <c r="M8" s="5">
        <f>AVERAGE(L8:L10)</f>
        <v>1332</v>
      </c>
      <c r="N8" s="5">
        <f>M8-E2</f>
        <v>39</v>
      </c>
      <c r="O8" s="5">
        <f>10*((-1)*LN(N8/K2))/H8</f>
        <v>0.5967695546160543</v>
      </c>
      <c r="P8" s="5"/>
      <c r="Q8" s="5"/>
      <c r="R8" s="5"/>
      <c r="S8" s="6"/>
      <c r="T8" s="6"/>
      <c r="U8" s="6"/>
      <c r="V8" s="6"/>
      <c r="W8" s="6"/>
      <c r="X8" s="2">
        <v>3722</v>
      </c>
      <c r="Y8" s="6">
        <f>AVERAGE(X8:X10)</f>
        <v>3687</v>
      </c>
      <c r="Z8" s="6">
        <f>Y8-T2</f>
        <v>3587.3333333333335</v>
      </c>
      <c r="AA8" s="6">
        <f>10*((-1)*LN(Z8/W2))/H8</f>
        <v>0.345160107518456</v>
      </c>
      <c r="AB8" s="6"/>
      <c r="AC8" s="6"/>
      <c r="AD8" s="6"/>
    </row>
    <row r="9" spans="1:30" ht="12.75">
      <c r="A9" s="5"/>
      <c r="B9" s="5"/>
      <c r="C9" s="5"/>
      <c r="E9" s="5"/>
      <c r="F9" s="5"/>
      <c r="G9">
        <v>60.7</v>
      </c>
      <c r="H9" s="5"/>
      <c r="J9" s="5"/>
      <c r="K9" s="5"/>
      <c r="L9">
        <v>1341</v>
      </c>
      <c r="M9" s="5"/>
      <c r="N9" s="5"/>
      <c r="O9" s="5"/>
      <c r="P9" s="5"/>
      <c r="Q9" s="5"/>
      <c r="R9" s="5"/>
      <c r="S9" s="6"/>
      <c r="T9" s="6"/>
      <c r="U9" s="6"/>
      <c r="V9" s="6"/>
      <c r="W9" s="6"/>
      <c r="X9" s="2">
        <v>3755</v>
      </c>
      <c r="Y9" s="6"/>
      <c r="Z9" s="6"/>
      <c r="AA9" s="6"/>
      <c r="AB9" s="6"/>
      <c r="AC9" s="6"/>
      <c r="AD9" s="6"/>
    </row>
    <row r="10" spans="1:30" ht="12.75">
      <c r="A10" s="5"/>
      <c r="B10" s="5"/>
      <c r="C10" s="5"/>
      <c r="E10" s="5"/>
      <c r="F10" s="5"/>
      <c r="G10">
        <v>60.3</v>
      </c>
      <c r="H10" s="5"/>
      <c r="J10" s="5"/>
      <c r="K10" s="5"/>
      <c r="L10">
        <v>1361</v>
      </c>
      <c r="M10" s="5"/>
      <c r="N10" s="5"/>
      <c r="O10" s="5"/>
      <c r="P10" s="5"/>
      <c r="Q10" s="5"/>
      <c r="R10" s="5"/>
      <c r="S10" s="6"/>
      <c r="T10" s="6"/>
      <c r="U10" s="6"/>
      <c r="V10" s="6"/>
      <c r="W10" s="6"/>
      <c r="X10" s="2">
        <v>3584</v>
      </c>
      <c r="Y10" s="6"/>
      <c r="Z10" s="6"/>
      <c r="AA10" s="6"/>
      <c r="AB10" s="6"/>
      <c r="AC10" s="6"/>
      <c r="AD10" s="6"/>
    </row>
    <row r="11" spans="1:30" ht="12.75">
      <c r="A11" s="5"/>
      <c r="B11" s="5"/>
      <c r="C11" s="5"/>
      <c r="E11" s="5"/>
      <c r="F11" s="4">
        <v>4</v>
      </c>
      <c r="G11">
        <v>79.3</v>
      </c>
      <c r="H11" s="5">
        <f>AVERAGE(G11:G13)</f>
        <v>79.13333333333333</v>
      </c>
      <c r="J11" s="5"/>
      <c r="K11" s="5"/>
      <c r="L11">
        <v>1341</v>
      </c>
      <c r="M11" s="5">
        <f>AVERAGE(L11:L13)</f>
        <v>1303.6666666666667</v>
      </c>
      <c r="N11" s="5">
        <f>M11-E2</f>
        <v>10.666666666666742</v>
      </c>
      <c r="O11" s="5">
        <f>10*(-1)*LN(N11/K2)/H11</f>
        <v>0.6200792549399939</v>
      </c>
      <c r="P11" s="5"/>
      <c r="Q11" s="5"/>
      <c r="R11" s="5"/>
      <c r="S11" s="6"/>
      <c r="T11" s="6"/>
      <c r="U11" s="6"/>
      <c r="V11" s="6"/>
      <c r="W11" s="6"/>
      <c r="X11" s="2">
        <v>2975</v>
      </c>
      <c r="Y11" s="6">
        <f>AVERAGE(X11:X13)</f>
        <v>2848.6666666666665</v>
      </c>
      <c r="Z11" s="6">
        <f>Y11-T2</f>
        <v>2749</v>
      </c>
      <c r="AA11" s="6">
        <f>10*(-1)*LN(Z11/W2)/H11</f>
        <v>0.297521975194103</v>
      </c>
      <c r="AB11" s="6"/>
      <c r="AC11" s="6"/>
      <c r="AD11" s="6"/>
    </row>
    <row r="12" spans="1:30" ht="12.75">
      <c r="A12" s="5"/>
      <c r="B12" s="5"/>
      <c r="C12" s="5"/>
      <c r="E12" s="5"/>
      <c r="F12" s="4"/>
      <c r="G12">
        <v>79.6</v>
      </c>
      <c r="H12" s="5"/>
      <c r="J12" s="5"/>
      <c r="K12" s="5"/>
      <c r="L12">
        <v>1278</v>
      </c>
      <c r="M12" s="5"/>
      <c r="N12" s="5"/>
      <c r="O12" s="5"/>
      <c r="P12" s="5"/>
      <c r="Q12" s="5"/>
      <c r="R12" s="5"/>
      <c r="S12" s="6"/>
      <c r="T12" s="6"/>
      <c r="U12" s="6"/>
      <c r="V12" s="6"/>
      <c r="W12" s="6"/>
      <c r="X12" s="2">
        <v>2684</v>
      </c>
      <c r="Y12" s="6"/>
      <c r="Z12" s="6"/>
      <c r="AA12" s="6"/>
      <c r="AB12" s="6"/>
      <c r="AC12" s="6"/>
      <c r="AD12" s="6"/>
    </row>
    <row r="13" spans="1:30" ht="12.75">
      <c r="A13" s="5"/>
      <c r="B13" s="5"/>
      <c r="C13" s="5"/>
      <c r="E13" s="5"/>
      <c r="F13" s="4"/>
      <c r="G13">
        <v>78.5</v>
      </c>
      <c r="H13" s="5"/>
      <c r="J13" s="5"/>
      <c r="K13" s="5"/>
      <c r="L13">
        <v>1292</v>
      </c>
      <c r="M13" s="5"/>
      <c r="N13" s="5"/>
      <c r="O13" s="5"/>
      <c r="P13" s="5"/>
      <c r="Q13" s="5"/>
      <c r="R13" s="5"/>
      <c r="S13" s="6"/>
      <c r="T13" s="6"/>
      <c r="U13" s="6"/>
      <c r="V13" s="6"/>
      <c r="W13" s="6"/>
      <c r="X13" s="2">
        <v>2887</v>
      </c>
      <c r="Y13" s="6"/>
      <c r="Z13" s="6"/>
      <c r="AA13" s="6"/>
      <c r="AB13" s="6"/>
      <c r="AC13" s="6"/>
      <c r="AD13" s="6"/>
    </row>
    <row r="14" spans="1:30" ht="12.75">
      <c r="A14" s="5"/>
      <c r="B14" s="5"/>
      <c r="C14" s="5"/>
      <c r="E14" s="5"/>
      <c r="F14" s="5">
        <v>5</v>
      </c>
      <c r="G14" s="5"/>
      <c r="H14" s="5">
        <f>SUM(H2,H11)</f>
        <v>99.13333333333333</v>
      </c>
      <c r="J14" s="5"/>
      <c r="K14" s="5"/>
      <c r="L14">
        <v>1290</v>
      </c>
      <c r="M14" s="4">
        <f>AVERAGE(L14:L16)</f>
        <v>1319</v>
      </c>
      <c r="N14" s="5">
        <f>M14-E2</f>
        <v>26</v>
      </c>
      <c r="O14" s="5">
        <f>10*(-1)*LN(N14/K2)/H14</f>
        <v>0.4051029838804936</v>
      </c>
      <c r="P14" s="5"/>
      <c r="Q14" s="5"/>
      <c r="R14" s="5"/>
      <c r="S14" s="6"/>
      <c r="T14" s="6"/>
      <c r="U14" s="6"/>
      <c r="V14" s="6"/>
      <c r="W14" s="6"/>
      <c r="X14" s="2">
        <v>2214</v>
      </c>
      <c r="Y14" s="6">
        <f>AVERAGE(X14:X16)</f>
        <v>2244.3333333333335</v>
      </c>
      <c r="Z14" s="6">
        <f>Y14-T2</f>
        <v>2144.666666666667</v>
      </c>
      <c r="AA14" s="6">
        <f>10*(-1)*LN(Z14/W2)/H14</f>
        <v>0.26253970740454463</v>
      </c>
      <c r="AB14" s="6"/>
      <c r="AC14" s="6"/>
      <c r="AD14" s="6"/>
    </row>
    <row r="15" spans="1:30" ht="12.75">
      <c r="A15" s="5"/>
      <c r="B15" s="5"/>
      <c r="C15" s="5"/>
      <c r="E15" s="5"/>
      <c r="F15" s="5"/>
      <c r="G15" s="5"/>
      <c r="H15" s="5"/>
      <c r="J15" s="5"/>
      <c r="K15" s="5"/>
      <c r="L15">
        <v>1316</v>
      </c>
      <c r="M15" s="4"/>
      <c r="N15" s="5"/>
      <c r="O15" s="5"/>
      <c r="P15" s="5"/>
      <c r="Q15" s="5"/>
      <c r="R15" s="5"/>
      <c r="S15" s="6"/>
      <c r="T15" s="6"/>
      <c r="U15" s="6"/>
      <c r="V15" s="6"/>
      <c r="W15" s="6"/>
      <c r="X15" s="2">
        <v>2254</v>
      </c>
      <c r="Y15" s="6"/>
      <c r="Z15" s="6"/>
      <c r="AA15" s="6"/>
      <c r="AB15" s="6"/>
      <c r="AC15" s="6"/>
      <c r="AD15" s="6"/>
    </row>
    <row r="16" spans="1:30" ht="12.75">
      <c r="A16" s="5"/>
      <c r="B16" s="5"/>
      <c r="C16" s="5"/>
      <c r="E16" s="5"/>
      <c r="F16" s="5"/>
      <c r="G16" s="5"/>
      <c r="H16" s="5"/>
      <c r="J16" s="5"/>
      <c r="K16" s="5"/>
      <c r="L16">
        <v>1351</v>
      </c>
      <c r="M16" s="4"/>
      <c r="N16" s="5"/>
      <c r="O16" s="5"/>
      <c r="P16" s="5"/>
      <c r="Q16" s="5"/>
      <c r="R16" s="5"/>
      <c r="S16" s="6"/>
      <c r="T16" s="6"/>
      <c r="U16" s="6"/>
      <c r="V16" s="6"/>
      <c r="W16" s="6"/>
      <c r="X16" s="2">
        <v>2265</v>
      </c>
      <c r="Y16" s="6"/>
      <c r="Z16" s="6"/>
      <c r="AA16" s="6"/>
      <c r="AB16" s="6"/>
      <c r="AC16" s="6"/>
      <c r="AD16" s="6"/>
    </row>
    <row r="17" spans="1:30" ht="12.75">
      <c r="A17" s="5"/>
      <c r="B17" s="5"/>
      <c r="C17" s="5"/>
      <c r="E17" s="5"/>
      <c r="F17" s="4">
        <v>6</v>
      </c>
      <c r="G17" s="5"/>
      <c r="H17" s="4">
        <f>H5+H11</f>
        <v>120.43333333333334</v>
      </c>
      <c r="J17" s="5"/>
      <c r="K17" s="5"/>
      <c r="L17">
        <v>1294</v>
      </c>
      <c r="M17" s="4">
        <f>AVERAGE(L17:L19)</f>
        <v>1302.6666666666667</v>
      </c>
      <c r="N17" s="5">
        <f>M17-E2</f>
        <v>9.666666666666742</v>
      </c>
      <c r="O17" s="5">
        <f>10*(-1)*LN(N17/K2)/H17</f>
        <v>0.415610344055223</v>
      </c>
      <c r="P17" s="5"/>
      <c r="Q17" s="5"/>
      <c r="R17" s="5"/>
      <c r="S17" s="6"/>
      <c r="T17" s="6"/>
      <c r="U17" s="6"/>
      <c r="V17" s="6"/>
      <c r="W17" s="6"/>
      <c r="X17" s="2">
        <v>1984</v>
      </c>
      <c r="Y17" s="6">
        <f>AVERAGE(X17:X19)</f>
        <v>1974.6666666666667</v>
      </c>
      <c r="Z17" s="6">
        <f>Y17-T2</f>
        <v>1875</v>
      </c>
      <c r="AA17" s="6">
        <f>10*(-1)*LN(Z17/W2)/H17</f>
        <v>0.22726424966482722</v>
      </c>
      <c r="AB17" s="6"/>
      <c r="AC17" s="6"/>
      <c r="AD17" s="6"/>
    </row>
    <row r="18" spans="1:30" ht="12.75">
      <c r="A18" s="5"/>
      <c r="B18" s="5"/>
      <c r="C18" s="5"/>
      <c r="E18" s="5"/>
      <c r="F18" s="4"/>
      <c r="G18" s="5"/>
      <c r="H18" s="4"/>
      <c r="J18" s="5"/>
      <c r="K18" s="5"/>
      <c r="L18">
        <v>1301</v>
      </c>
      <c r="M18" s="4"/>
      <c r="N18" s="5"/>
      <c r="O18" s="5"/>
      <c r="P18" s="5"/>
      <c r="Q18" s="5"/>
      <c r="R18" s="5"/>
      <c r="S18" s="6"/>
      <c r="T18" s="6"/>
      <c r="U18" s="6"/>
      <c r="V18" s="6"/>
      <c r="W18" s="6"/>
      <c r="X18" s="2">
        <v>1975</v>
      </c>
      <c r="Y18" s="6"/>
      <c r="Z18" s="6"/>
      <c r="AA18" s="6"/>
      <c r="AB18" s="6"/>
      <c r="AC18" s="6"/>
      <c r="AD18" s="6"/>
    </row>
    <row r="19" spans="1:30" ht="12.75">
      <c r="A19" s="5"/>
      <c r="B19" s="5"/>
      <c r="C19" s="5"/>
      <c r="E19" s="5"/>
      <c r="F19" s="4"/>
      <c r="G19" s="5"/>
      <c r="H19" s="4"/>
      <c r="J19" s="5"/>
      <c r="K19" s="5"/>
      <c r="L19">
        <v>1313</v>
      </c>
      <c r="M19" s="4"/>
      <c r="N19" s="5"/>
      <c r="O19" s="5"/>
      <c r="P19" s="5"/>
      <c r="Q19" s="5"/>
      <c r="R19" s="5"/>
      <c r="S19" s="6"/>
      <c r="T19" s="6"/>
      <c r="U19" s="6"/>
      <c r="V19" s="6"/>
      <c r="W19" s="6"/>
      <c r="X19" s="2">
        <v>1965</v>
      </c>
      <c r="Y19" s="6"/>
      <c r="Z19" s="6"/>
      <c r="AA19" s="6"/>
      <c r="AB19" s="6"/>
      <c r="AC19" s="6"/>
      <c r="AD19" s="6"/>
    </row>
  </sheetData>
  <sheetProtection/>
  <mergeCells count="66">
    <mergeCell ref="AD2:AD19"/>
    <mergeCell ref="S5:S19"/>
    <mergeCell ref="U5:U19"/>
    <mergeCell ref="Y5:Y7"/>
    <mergeCell ref="Z5:Z7"/>
    <mergeCell ref="AA5:AA7"/>
    <mergeCell ref="Y8:Y10"/>
    <mergeCell ref="Z8:Z10"/>
    <mergeCell ref="AA8:AA10"/>
    <mergeCell ref="Y11:Y13"/>
    <mergeCell ref="AB2:AB19"/>
    <mergeCell ref="AC2:AC19"/>
    <mergeCell ref="Z11:Z13"/>
    <mergeCell ref="AA11:AA13"/>
    <mergeCell ref="Z14:Z16"/>
    <mergeCell ref="AA14:AA16"/>
    <mergeCell ref="Z17:Z19"/>
    <mergeCell ref="AA17:AA19"/>
    <mergeCell ref="W2:W19"/>
    <mergeCell ref="Y2:Y4"/>
    <mergeCell ref="Y14:Y16"/>
    <mergeCell ref="Y17:Y19"/>
    <mergeCell ref="Z2:Z4"/>
    <mergeCell ref="AA2:AA4"/>
    <mergeCell ref="A2:A19"/>
    <mergeCell ref="B2:B19"/>
    <mergeCell ref="C2:C19"/>
    <mergeCell ref="E2:E19"/>
    <mergeCell ref="T2:T19"/>
    <mergeCell ref="V2:V19"/>
    <mergeCell ref="F2:F4"/>
    <mergeCell ref="H2:H4"/>
    <mergeCell ref="J2:J19"/>
    <mergeCell ref="K2:K19"/>
    <mergeCell ref="F11:F13"/>
    <mergeCell ref="H11:H13"/>
    <mergeCell ref="F14:F16"/>
    <mergeCell ref="G14:G19"/>
    <mergeCell ref="H14:H16"/>
    <mergeCell ref="M2:M4"/>
    <mergeCell ref="N2:N4"/>
    <mergeCell ref="O2:O4"/>
    <mergeCell ref="P2:P19"/>
    <mergeCell ref="N8:N10"/>
    <mergeCell ref="O8:O10"/>
    <mergeCell ref="M11:M13"/>
    <mergeCell ref="N11:N13"/>
    <mergeCell ref="O11:O13"/>
    <mergeCell ref="M14:M16"/>
    <mergeCell ref="Q2:Q19"/>
    <mergeCell ref="R2:R19"/>
    <mergeCell ref="F5:F7"/>
    <mergeCell ref="H5:H7"/>
    <mergeCell ref="M5:M7"/>
    <mergeCell ref="N5:N7"/>
    <mergeCell ref="O5:O7"/>
    <mergeCell ref="F8:F10"/>
    <mergeCell ref="H8:H10"/>
    <mergeCell ref="M8:M10"/>
    <mergeCell ref="N14:N16"/>
    <mergeCell ref="O14:O16"/>
    <mergeCell ref="F17:F19"/>
    <mergeCell ref="H17:H19"/>
    <mergeCell ref="M17:M19"/>
    <mergeCell ref="N17:N19"/>
    <mergeCell ref="O17:O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9"/>
  <sheetViews>
    <sheetView zoomScalePageLayoutView="0" workbookViewId="0" topLeftCell="A1">
      <selection activeCell="AC2" sqref="AC2:AC19"/>
    </sheetView>
  </sheetViews>
  <sheetFormatPr defaultColWidth="9.140625" defaultRowHeight="12.75"/>
  <cols>
    <col min="2" max="2" width="11.421875" style="0" customWidth="1"/>
    <col min="3" max="3" width="18.140625" style="0" customWidth="1"/>
  </cols>
  <sheetData>
    <row r="1" spans="1:30" ht="12.75">
      <c r="A1" t="s">
        <v>14</v>
      </c>
      <c r="B1" t="s">
        <v>15</v>
      </c>
      <c r="C1" t="s">
        <v>16</v>
      </c>
      <c r="D1" t="s">
        <v>17</v>
      </c>
      <c r="E1" t="s">
        <v>23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23</v>
      </c>
      <c r="N1" t="s">
        <v>26</v>
      </c>
      <c r="O1" t="s">
        <v>27</v>
      </c>
      <c r="P1" t="s">
        <v>23</v>
      </c>
      <c r="Q1" t="s">
        <v>28</v>
      </c>
      <c r="R1" t="s">
        <v>29</v>
      </c>
      <c r="S1" s="2" t="s">
        <v>18</v>
      </c>
      <c r="T1" s="2" t="s">
        <v>23</v>
      </c>
      <c r="U1" s="2" t="s">
        <v>30</v>
      </c>
      <c r="V1" s="2" t="s">
        <v>23</v>
      </c>
      <c r="W1" s="2" t="s">
        <v>24</v>
      </c>
      <c r="X1" s="2" t="s">
        <v>25</v>
      </c>
      <c r="Y1" s="2" t="s">
        <v>23</v>
      </c>
      <c r="Z1" s="2" t="s">
        <v>26</v>
      </c>
      <c r="AA1" s="2" t="s">
        <v>27</v>
      </c>
      <c r="AB1" s="2" t="s">
        <v>23</v>
      </c>
      <c r="AC1" s="2" t="s">
        <v>28</v>
      </c>
      <c r="AD1" s="2" t="s">
        <v>29</v>
      </c>
    </row>
    <row r="2" spans="1:30" ht="12.75">
      <c r="A2" s="5" t="s">
        <v>0</v>
      </c>
      <c r="B2" s="5" t="s">
        <v>1</v>
      </c>
      <c r="C2" s="5" t="s">
        <v>3</v>
      </c>
      <c r="D2">
        <v>1285</v>
      </c>
      <c r="E2" s="5">
        <f>AVERAGE(D2:D4)</f>
        <v>1293.3333333333333</v>
      </c>
      <c r="F2" s="5">
        <v>1</v>
      </c>
      <c r="G2">
        <v>20</v>
      </c>
      <c r="H2" s="5">
        <f>AVERAGE(G2:G4)</f>
        <v>20.3</v>
      </c>
      <c r="I2">
        <v>16426</v>
      </c>
      <c r="J2" s="5">
        <f>AVERAGE(I2:I4)</f>
        <v>16402</v>
      </c>
      <c r="K2" s="5">
        <f>J2-E2</f>
        <v>15108.666666666666</v>
      </c>
      <c r="L2">
        <v>12226</v>
      </c>
      <c r="M2" s="5">
        <f>AVERAGE(L2:L4)</f>
        <v>12109.666666666666</v>
      </c>
      <c r="N2" s="5">
        <f>M2-E2</f>
        <v>10816.333333333332</v>
      </c>
      <c r="O2" s="5">
        <f>10*((-1)*LN(N2/K2))/H2</f>
        <v>0.1646360557844672</v>
      </c>
      <c r="P2" s="5">
        <f>AVERAGE(O2:O19)</f>
        <v>0.1484991065516976</v>
      </c>
      <c r="Q2" s="5">
        <f>(-1)*LN(0.1)/P2</f>
        <v>15.505716811787263</v>
      </c>
      <c r="R2" s="5">
        <f>(-1)*LN(0.5)/P2</f>
        <v>4.667685864619241</v>
      </c>
      <c r="S2" s="2">
        <v>102</v>
      </c>
      <c r="T2" s="6">
        <f>AVERAGE(S2:S4)</f>
        <v>99.66666666666667</v>
      </c>
      <c r="U2" s="2">
        <v>29647</v>
      </c>
      <c r="V2" s="6">
        <f>AVERAGE(U2:U4)</f>
        <v>29051.333333333332</v>
      </c>
      <c r="W2" s="6">
        <f>V2-T2</f>
        <v>28951.666666666664</v>
      </c>
      <c r="X2" s="2">
        <v>5001</v>
      </c>
      <c r="Y2" s="6">
        <f>AVERAGE(X2:X4)</f>
        <v>5084.666666666667</v>
      </c>
      <c r="Z2" s="6">
        <f>Y2-T2</f>
        <v>4985</v>
      </c>
      <c r="AA2" s="6">
        <f>10*((-1)*LN(Z2/W2))/H2</f>
        <v>0.8665982115625493</v>
      </c>
      <c r="AB2" s="6">
        <f>AVERAGE(AA2:AA19)</f>
        <v>0.40735426476437125</v>
      </c>
      <c r="AC2" s="6">
        <f>(-1)*LN(0.1)/AB2</f>
        <v>5.652537096490068</v>
      </c>
      <c r="AD2" s="6">
        <f>(-1)*LN(0.5)/AB2</f>
        <v>1.7015832176468981</v>
      </c>
    </row>
    <row r="3" spans="1:30" ht="12.75">
      <c r="A3" s="5"/>
      <c r="B3" s="5"/>
      <c r="C3" s="5"/>
      <c r="D3">
        <v>1286</v>
      </c>
      <c r="E3" s="5"/>
      <c r="F3" s="5"/>
      <c r="G3">
        <v>20.7</v>
      </c>
      <c r="H3" s="5"/>
      <c r="I3">
        <v>16189</v>
      </c>
      <c r="J3" s="5"/>
      <c r="K3" s="5"/>
      <c r="L3">
        <v>12184</v>
      </c>
      <c r="M3" s="5"/>
      <c r="N3" s="5"/>
      <c r="O3" s="5"/>
      <c r="P3" s="5"/>
      <c r="Q3" s="5"/>
      <c r="R3" s="5"/>
      <c r="S3" s="2">
        <v>97</v>
      </c>
      <c r="T3" s="6"/>
      <c r="U3" s="2">
        <v>29645</v>
      </c>
      <c r="V3" s="6"/>
      <c r="W3" s="6"/>
      <c r="X3" s="2">
        <v>5012</v>
      </c>
      <c r="Y3" s="6"/>
      <c r="Z3" s="6"/>
      <c r="AA3" s="6"/>
      <c r="AB3" s="6"/>
      <c r="AC3" s="6"/>
      <c r="AD3" s="6"/>
    </row>
    <row r="4" spans="1:30" ht="12.75">
      <c r="A4" s="5"/>
      <c r="B4" s="5"/>
      <c r="C4" s="5"/>
      <c r="D4">
        <v>1309</v>
      </c>
      <c r="E4" s="5"/>
      <c r="F4" s="5"/>
      <c r="G4">
        <v>20.2</v>
      </c>
      <c r="H4" s="5"/>
      <c r="I4">
        <v>16591</v>
      </c>
      <c r="J4" s="5"/>
      <c r="K4" s="5"/>
      <c r="L4">
        <v>11919</v>
      </c>
      <c r="M4" s="5"/>
      <c r="N4" s="5"/>
      <c r="O4" s="5"/>
      <c r="P4" s="5"/>
      <c r="Q4" s="5"/>
      <c r="R4" s="5"/>
      <c r="S4" s="2">
        <v>100</v>
      </c>
      <c r="T4" s="6"/>
      <c r="U4" s="2">
        <v>27862</v>
      </c>
      <c r="V4" s="6"/>
      <c r="W4" s="6"/>
      <c r="X4" s="2">
        <v>5241</v>
      </c>
      <c r="Y4" s="6"/>
      <c r="Z4" s="6"/>
      <c r="AA4" s="6"/>
      <c r="AB4" s="6"/>
      <c r="AC4" s="6"/>
      <c r="AD4" s="6"/>
    </row>
    <row r="5" spans="1:30" ht="12.75">
      <c r="A5" s="5"/>
      <c r="B5" s="5"/>
      <c r="C5" s="5"/>
      <c r="E5" s="5"/>
      <c r="F5" s="5">
        <v>2</v>
      </c>
      <c r="G5">
        <v>41.2</v>
      </c>
      <c r="H5" s="5">
        <f>AVERAGE(G5:G7)</f>
        <v>40.96666666666667</v>
      </c>
      <c r="J5" s="5"/>
      <c r="K5" s="5"/>
      <c r="L5">
        <v>8983</v>
      </c>
      <c r="M5" s="5">
        <f>AVERAGE(L5:L7)</f>
        <v>9045.333333333334</v>
      </c>
      <c r="N5" s="5">
        <f>M5-E2</f>
        <v>7752.000000000001</v>
      </c>
      <c r="O5" s="5">
        <f>10*((-1)*LN(N5/K2)/H5)</f>
        <v>0.16289283710825803</v>
      </c>
      <c r="P5" s="5"/>
      <c r="Q5" s="5"/>
      <c r="R5" s="5"/>
      <c r="S5" s="6"/>
      <c r="T5" s="6"/>
      <c r="U5" s="6"/>
      <c r="V5" s="6"/>
      <c r="W5" s="6"/>
      <c r="X5" s="2">
        <v>4581</v>
      </c>
      <c r="Y5" s="6">
        <f>AVERAGE(X5:X7)</f>
        <v>4671</v>
      </c>
      <c r="Z5" s="6">
        <f>Y5-T2</f>
        <v>4571.333333333333</v>
      </c>
      <c r="AA5" s="6">
        <f>10*((-1)*LN(Z5/W2)/H5)</f>
        <v>0.4505670104210856</v>
      </c>
      <c r="AB5" s="6"/>
      <c r="AC5" s="6"/>
      <c r="AD5" s="6"/>
    </row>
    <row r="6" spans="1:30" ht="12.75">
      <c r="A6" s="5"/>
      <c r="B6" s="5"/>
      <c r="C6" s="5"/>
      <c r="E6" s="5"/>
      <c r="F6" s="5"/>
      <c r="G6">
        <v>40.7</v>
      </c>
      <c r="H6" s="5"/>
      <c r="J6" s="5"/>
      <c r="K6" s="5"/>
      <c r="L6">
        <v>9174</v>
      </c>
      <c r="M6" s="5"/>
      <c r="N6" s="5"/>
      <c r="O6" s="5"/>
      <c r="P6" s="5"/>
      <c r="Q6" s="5"/>
      <c r="R6" s="5"/>
      <c r="S6" s="6"/>
      <c r="T6" s="6"/>
      <c r="U6" s="6"/>
      <c r="V6" s="6"/>
      <c r="W6" s="6"/>
      <c r="X6" s="2">
        <v>4853</v>
      </c>
      <c r="Y6" s="6"/>
      <c r="Z6" s="6"/>
      <c r="AA6" s="6"/>
      <c r="AB6" s="6"/>
      <c r="AC6" s="6"/>
      <c r="AD6" s="6"/>
    </row>
    <row r="7" spans="1:30" ht="12.75">
      <c r="A7" s="5"/>
      <c r="B7" s="5"/>
      <c r="C7" s="5"/>
      <c r="E7" s="5"/>
      <c r="F7" s="5"/>
      <c r="G7">
        <v>41</v>
      </c>
      <c r="H7" s="5"/>
      <c r="J7" s="5"/>
      <c r="K7" s="5"/>
      <c r="L7">
        <v>8979</v>
      </c>
      <c r="M7" s="5"/>
      <c r="N7" s="5"/>
      <c r="O7" s="5"/>
      <c r="P7" s="5"/>
      <c r="Q7" s="5"/>
      <c r="R7" s="5"/>
      <c r="S7" s="6"/>
      <c r="T7" s="6"/>
      <c r="U7" s="6"/>
      <c r="V7" s="6"/>
      <c r="W7" s="6"/>
      <c r="X7" s="2">
        <v>4579</v>
      </c>
      <c r="Y7" s="6"/>
      <c r="Z7" s="6"/>
      <c r="AA7" s="6"/>
      <c r="AB7" s="6"/>
      <c r="AC7" s="6"/>
      <c r="AD7" s="6"/>
    </row>
    <row r="8" spans="1:30" ht="12.75">
      <c r="A8" s="5"/>
      <c r="B8" s="5"/>
      <c r="C8" s="5"/>
      <c r="E8" s="5"/>
      <c r="F8" s="5">
        <v>3</v>
      </c>
      <c r="G8">
        <v>60.3</v>
      </c>
      <c r="H8" s="5">
        <f>AVERAGE(G8:G10)</f>
        <v>60.38333333333333</v>
      </c>
      <c r="J8" s="5"/>
      <c r="K8" s="5"/>
      <c r="L8">
        <v>7504</v>
      </c>
      <c r="M8" s="5">
        <f>AVERAGE(L8:L10)</f>
        <v>7409.666666666667</v>
      </c>
      <c r="N8" s="5">
        <f>M8-E2</f>
        <v>6116.333333333334</v>
      </c>
      <c r="O8" s="5">
        <f>10*((-1)*LN(N8/K2))/H8</f>
        <v>0.14976081846656175</v>
      </c>
      <c r="P8" s="5"/>
      <c r="Q8" s="5"/>
      <c r="R8" s="5"/>
      <c r="S8" s="6"/>
      <c r="T8" s="6"/>
      <c r="U8" s="6"/>
      <c r="V8" s="6"/>
      <c r="W8" s="6"/>
      <c r="X8" s="2">
        <v>3722</v>
      </c>
      <c r="Y8" s="6">
        <f>AVERAGE(X8:X10)</f>
        <v>3687</v>
      </c>
      <c r="Z8" s="6">
        <f>Y8-T2</f>
        <v>3587.3333333333335</v>
      </c>
      <c r="AA8" s="6">
        <f>10*((-1)*LN(Z8/W2))/H8</f>
        <v>0.34582699152415</v>
      </c>
      <c r="AB8" s="6"/>
      <c r="AC8" s="6"/>
      <c r="AD8" s="6"/>
    </row>
    <row r="9" spans="1:30" ht="12.75">
      <c r="A9" s="5"/>
      <c r="B9" s="5"/>
      <c r="C9" s="5"/>
      <c r="E9" s="5"/>
      <c r="F9" s="5"/>
      <c r="G9">
        <v>60.6</v>
      </c>
      <c r="H9" s="5"/>
      <c r="J9" s="5"/>
      <c r="K9" s="5"/>
      <c r="L9">
        <v>7405</v>
      </c>
      <c r="M9" s="5"/>
      <c r="N9" s="5"/>
      <c r="O9" s="5"/>
      <c r="P9" s="5"/>
      <c r="Q9" s="5"/>
      <c r="R9" s="5"/>
      <c r="S9" s="6"/>
      <c r="T9" s="6"/>
      <c r="U9" s="6"/>
      <c r="V9" s="6"/>
      <c r="W9" s="6"/>
      <c r="X9" s="2">
        <v>3755</v>
      </c>
      <c r="Y9" s="6"/>
      <c r="Z9" s="6"/>
      <c r="AA9" s="6"/>
      <c r="AB9" s="6"/>
      <c r="AC9" s="6"/>
      <c r="AD9" s="6"/>
    </row>
    <row r="10" spans="1:30" ht="12.75">
      <c r="A10" s="5"/>
      <c r="B10" s="5"/>
      <c r="C10" s="5"/>
      <c r="E10" s="5"/>
      <c r="F10" s="5"/>
      <c r="G10">
        <v>60.25</v>
      </c>
      <c r="H10" s="5"/>
      <c r="J10" s="5"/>
      <c r="K10" s="5"/>
      <c r="L10">
        <v>7320</v>
      </c>
      <c r="M10" s="5"/>
      <c r="N10" s="5"/>
      <c r="O10" s="5"/>
      <c r="P10" s="5"/>
      <c r="Q10" s="5"/>
      <c r="R10" s="5"/>
      <c r="S10" s="6"/>
      <c r="T10" s="6"/>
      <c r="U10" s="6"/>
      <c r="V10" s="6"/>
      <c r="W10" s="6"/>
      <c r="X10" s="2">
        <v>3584</v>
      </c>
      <c r="Y10" s="6"/>
      <c r="Z10" s="6"/>
      <c r="AA10" s="6"/>
      <c r="AB10" s="6"/>
      <c r="AC10" s="6"/>
      <c r="AD10" s="6"/>
    </row>
    <row r="11" spans="1:30" ht="12.75">
      <c r="A11" s="5"/>
      <c r="B11" s="5"/>
      <c r="C11" s="5"/>
      <c r="E11" s="5"/>
      <c r="F11" s="4">
        <v>4</v>
      </c>
      <c r="G11">
        <v>80</v>
      </c>
      <c r="H11" s="5">
        <f>AVERAGE(G11:G13)</f>
        <v>79.86666666666667</v>
      </c>
      <c r="J11" s="5"/>
      <c r="K11" s="5"/>
      <c r="L11">
        <v>6008</v>
      </c>
      <c r="M11" s="5">
        <f>AVERAGE(L11:L13)</f>
        <v>6042.333333333333</v>
      </c>
      <c r="N11" s="5">
        <f>M11-E2</f>
        <v>4749</v>
      </c>
      <c r="O11" s="5">
        <f>10*(-1)*LN(N11/K2)/H11</f>
        <v>0.14490832149937113</v>
      </c>
      <c r="P11" s="5"/>
      <c r="Q11" s="5"/>
      <c r="R11" s="5"/>
      <c r="S11" s="6"/>
      <c r="T11" s="6"/>
      <c r="U11" s="6"/>
      <c r="V11" s="6"/>
      <c r="W11" s="6"/>
      <c r="X11" s="2">
        <v>2975</v>
      </c>
      <c r="Y11" s="6">
        <f>AVERAGE(X11:X13)</f>
        <v>2848.6666666666665</v>
      </c>
      <c r="Z11" s="6">
        <f>Y11-T2</f>
        <v>2749</v>
      </c>
      <c r="AA11" s="6">
        <f>10*(-1)*LN(Z11/W2)/H11</f>
        <v>0.2947901373584309</v>
      </c>
      <c r="AB11" s="6"/>
      <c r="AC11" s="6"/>
      <c r="AD11" s="6"/>
    </row>
    <row r="12" spans="1:30" ht="12.75">
      <c r="A12" s="5"/>
      <c r="B12" s="5"/>
      <c r="C12" s="5"/>
      <c r="E12" s="5"/>
      <c r="F12" s="4"/>
      <c r="G12">
        <v>80.4</v>
      </c>
      <c r="H12" s="5"/>
      <c r="J12" s="5"/>
      <c r="K12" s="5"/>
      <c r="L12">
        <v>6072</v>
      </c>
      <c r="M12" s="5"/>
      <c r="N12" s="5"/>
      <c r="O12" s="5"/>
      <c r="P12" s="5"/>
      <c r="Q12" s="5"/>
      <c r="R12" s="5"/>
      <c r="S12" s="6"/>
      <c r="T12" s="6"/>
      <c r="U12" s="6"/>
      <c r="V12" s="6"/>
      <c r="W12" s="6"/>
      <c r="X12" s="2">
        <v>2684</v>
      </c>
      <c r="Y12" s="6"/>
      <c r="Z12" s="6"/>
      <c r="AA12" s="6"/>
      <c r="AB12" s="6"/>
      <c r="AC12" s="6"/>
      <c r="AD12" s="6"/>
    </row>
    <row r="13" spans="1:30" ht="12.75">
      <c r="A13" s="5"/>
      <c r="B13" s="5"/>
      <c r="C13" s="5"/>
      <c r="E13" s="5"/>
      <c r="F13" s="4"/>
      <c r="G13">
        <v>79.2</v>
      </c>
      <c r="H13" s="5"/>
      <c r="J13" s="5"/>
      <c r="K13" s="5"/>
      <c r="L13">
        <v>6047</v>
      </c>
      <c r="M13" s="5"/>
      <c r="N13" s="5"/>
      <c r="O13" s="5"/>
      <c r="P13" s="5"/>
      <c r="Q13" s="5"/>
      <c r="R13" s="5"/>
      <c r="S13" s="6"/>
      <c r="T13" s="6"/>
      <c r="U13" s="6"/>
      <c r="V13" s="6"/>
      <c r="W13" s="6"/>
      <c r="X13" s="2">
        <v>2887</v>
      </c>
      <c r="Y13" s="6"/>
      <c r="Z13" s="6"/>
      <c r="AA13" s="6"/>
      <c r="AB13" s="6"/>
      <c r="AC13" s="6"/>
      <c r="AD13" s="6"/>
    </row>
    <row r="14" spans="1:30" ht="12.75">
      <c r="A14" s="5"/>
      <c r="B14" s="5"/>
      <c r="C14" s="5"/>
      <c r="E14" s="5"/>
      <c r="F14" s="5">
        <v>5</v>
      </c>
      <c r="G14" s="5"/>
      <c r="H14" s="5">
        <f>SUM(H2,H11)</f>
        <v>100.16666666666667</v>
      </c>
      <c r="J14" s="5"/>
      <c r="K14" s="5"/>
      <c r="L14">
        <v>5060</v>
      </c>
      <c r="M14" s="4">
        <f>AVERAGE(L14:L16)</f>
        <v>5111.666666666667</v>
      </c>
      <c r="N14" s="5">
        <f>M14-E2</f>
        <v>3818.333333333334</v>
      </c>
      <c r="O14" s="5">
        <f>10*(-1)*LN(N14/K2)/H14</f>
        <v>0.13731658935486984</v>
      </c>
      <c r="P14" s="5"/>
      <c r="Q14" s="5"/>
      <c r="R14" s="5"/>
      <c r="S14" s="6"/>
      <c r="T14" s="6"/>
      <c r="U14" s="6"/>
      <c r="V14" s="6"/>
      <c r="W14" s="6"/>
      <c r="X14" s="2">
        <v>2214</v>
      </c>
      <c r="Y14" s="6">
        <f>AVERAGE(X14:X16)</f>
        <v>2244.3333333333335</v>
      </c>
      <c r="Z14" s="6">
        <f>Y14-T2</f>
        <v>2144.666666666667</v>
      </c>
      <c r="AA14" s="6">
        <f>10*(-1)*LN(Z14/W2)/H14</f>
        <v>0.2598313110885576</v>
      </c>
      <c r="AB14" s="6"/>
      <c r="AC14" s="6"/>
      <c r="AD14" s="6"/>
    </row>
    <row r="15" spans="1:30" ht="12.75">
      <c r="A15" s="5"/>
      <c r="B15" s="5"/>
      <c r="C15" s="5"/>
      <c r="E15" s="5"/>
      <c r="F15" s="5"/>
      <c r="G15" s="5"/>
      <c r="H15" s="5"/>
      <c r="J15" s="5"/>
      <c r="K15" s="5"/>
      <c r="L15">
        <v>5159</v>
      </c>
      <c r="M15" s="4"/>
      <c r="N15" s="5"/>
      <c r="O15" s="5"/>
      <c r="P15" s="5"/>
      <c r="Q15" s="5"/>
      <c r="R15" s="5"/>
      <c r="S15" s="6"/>
      <c r="T15" s="6"/>
      <c r="U15" s="6"/>
      <c r="V15" s="6"/>
      <c r="W15" s="6"/>
      <c r="X15" s="2">
        <v>2254</v>
      </c>
      <c r="Y15" s="6"/>
      <c r="Z15" s="6"/>
      <c r="AA15" s="6"/>
      <c r="AB15" s="6"/>
      <c r="AC15" s="6"/>
      <c r="AD15" s="6"/>
    </row>
    <row r="16" spans="1:30" ht="12.75">
      <c r="A16" s="5"/>
      <c r="B16" s="5"/>
      <c r="C16" s="5"/>
      <c r="E16" s="5"/>
      <c r="F16" s="5"/>
      <c r="G16" s="5"/>
      <c r="H16" s="5"/>
      <c r="J16" s="5"/>
      <c r="K16" s="5"/>
      <c r="L16">
        <v>5116</v>
      </c>
      <c r="M16" s="4"/>
      <c r="N16" s="5"/>
      <c r="O16" s="5"/>
      <c r="P16" s="5"/>
      <c r="Q16" s="5"/>
      <c r="R16" s="5"/>
      <c r="S16" s="6"/>
      <c r="T16" s="6"/>
      <c r="U16" s="6"/>
      <c r="V16" s="6"/>
      <c r="W16" s="6"/>
      <c r="X16" s="2">
        <v>2265</v>
      </c>
      <c r="Y16" s="6"/>
      <c r="Z16" s="6"/>
      <c r="AA16" s="6"/>
      <c r="AB16" s="6"/>
      <c r="AC16" s="6"/>
      <c r="AD16" s="6"/>
    </row>
    <row r="17" spans="1:30" ht="12.75">
      <c r="A17" s="5"/>
      <c r="B17" s="5"/>
      <c r="C17" s="5"/>
      <c r="E17" s="5"/>
      <c r="F17" s="4">
        <v>6</v>
      </c>
      <c r="G17" s="5"/>
      <c r="H17" s="4">
        <f>H5+H11</f>
        <v>120.83333333333334</v>
      </c>
      <c r="J17" s="5"/>
      <c r="K17" s="5"/>
      <c r="L17">
        <v>4327</v>
      </c>
      <c r="M17" s="4">
        <f>AVERAGE(L17:L19)</f>
        <v>4378.333333333333</v>
      </c>
      <c r="N17" s="5">
        <f>M17-E2</f>
        <v>3085</v>
      </c>
      <c r="O17" s="5">
        <f>10*(-1)*LN(N17/K2)/H17</f>
        <v>0.1314800170966575</v>
      </c>
      <c r="P17" s="5"/>
      <c r="Q17" s="5"/>
      <c r="R17" s="5"/>
      <c r="S17" s="6"/>
      <c r="T17" s="6"/>
      <c r="U17" s="6"/>
      <c r="V17" s="6"/>
      <c r="W17" s="6"/>
      <c r="X17" s="2">
        <v>1984</v>
      </c>
      <c r="Y17" s="6">
        <f>AVERAGE(X17:X19)</f>
        <v>1974.6666666666667</v>
      </c>
      <c r="Z17" s="6">
        <f>Y17-T2</f>
        <v>1875</v>
      </c>
      <c r="AA17" s="6">
        <f>10*(-1)*LN(Z17/W2)/H17</f>
        <v>0.226511926631454</v>
      </c>
      <c r="AB17" s="6"/>
      <c r="AC17" s="6"/>
      <c r="AD17" s="6"/>
    </row>
    <row r="18" spans="1:30" ht="12.75">
      <c r="A18" s="5"/>
      <c r="B18" s="5"/>
      <c r="C18" s="5"/>
      <c r="E18" s="5"/>
      <c r="F18" s="4"/>
      <c r="G18" s="5"/>
      <c r="H18" s="4"/>
      <c r="J18" s="5"/>
      <c r="K18" s="5"/>
      <c r="L18">
        <v>4402</v>
      </c>
      <c r="M18" s="4"/>
      <c r="N18" s="5"/>
      <c r="O18" s="5"/>
      <c r="P18" s="5"/>
      <c r="Q18" s="5"/>
      <c r="R18" s="5"/>
      <c r="S18" s="6"/>
      <c r="T18" s="6"/>
      <c r="U18" s="6"/>
      <c r="V18" s="6"/>
      <c r="W18" s="6"/>
      <c r="X18" s="2">
        <v>1975</v>
      </c>
      <c r="Y18" s="6"/>
      <c r="Z18" s="6"/>
      <c r="AA18" s="6"/>
      <c r="AB18" s="6"/>
      <c r="AC18" s="6"/>
      <c r="AD18" s="6"/>
    </row>
    <row r="19" spans="1:30" ht="12.75">
      <c r="A19" s="5"/>
      <c r="B19" s="5"/>
      <c r="C19" s="5"/>
      <c r="E19" s="5"/>
      <c r="F19" s="4"/>
      <c r="G19" s="5"/>
      <c r="H19" s="4"/>
      <c r="J19" s="5"/>
      <c r="K19" s="5"/>
      <c r="L19">
        <v>4406</v>
      </c>
      <c r="M19" s="4"/>
      <c r="N19" s="5"/>
      <c r="O19" s="5"/>
      <c r="P19" s="5"/>
      <c r="Q19" s="5"/>
      <c r="R19" s="5"/>
      <c r="S19" s="6"/>
      <c r="T19" s="6"/>
      <c r="U19" s="6"/>
      <c r="V19" s="6"/>
      <c r="W19" s="6"/>
      <c r="X19" s="2">
        <v>1965</v>
      </c>
      <c r="Y19" s="6"/>
      <c r="Z19" s="6"/>
      <c r="AA19" s="6"/>
      <c r="AB19" s="6"/>
      <c r="AC19" s="6"/>
      <c r="AD19" s="6"/>
    </row>
  </sheetData>
  <sheetProtection/>
  <mergeCells count="66">
    <mergeCell ref="AD2:AD19"/>
    <mergeCell ref="S5:S19"/>
    <mergeCell ref="U5:U19"/>
    <mergeCell ref="Y5:Y7"/>
    <mergeCell ref="Z5:Z7"/>
    <mergeCell ref="AA5:AA7"/>
    <mergeCell ref="Y8:Y10"/>
    <mergeCell ref="Z8:Z10"/>
    <mergeCell ref="AA8:AA10"/>
    <mergeCell ref="Y11:Y13"/>
    <mergeCell ref="Z2:Z4"/>
    <mergeCell ref="AA2:AA4"/>
    <mergeCell ref="AB2:AB19"/>
    <mergeCell ref="AC2:AC19"/>
    <mergeCell ref="Z11:Z13"/>
    <mergeCell ref="AA11:AA13"/>
    <mergeCell ref="Z14:Z16"/>
    <mergeCell ref="AA14:AA16"/>
    <mergeCell ref="Z17:Z19"/>
    <mergeCell ref="AA17:AA19"/>
    <mergeCell ref="T2:T19"/>
    <mergeCell ref="V2:V19"/>
    <mergeCell ref="W2:W19"/>
    <mergeCell ref="Y2:Y4"/>
    <mergeCell ref="Y14:Y16"/>
    <mergeCell ref="Y17:Y19"/>
    <mergeCell ref="A2:A19"/>
    <mergeCell ref="B2:B19"/>
    <mergeCell ref="C2:C19"/>
    <mergeCell ref="M14:M16"/>
    <mergeCell ref="M11:M13"/>
    <mergeCell ref="H14:H16"/>
    <mergeCell ref="F17:F19"/>
    <mergeCell ref="H17:H19"/>
    <mergeCell ref="M17:M19"/>
    <mergeCell ref="N17:N19"/>
    <mergeCell ref="O17:O19"/>
    <mergeCell ref="K2:K19"/>
    <mergeCell ref="M2:M4"/>
    <mergeCell ref="N2:N4"/>
    <mergeCell ref="R2:R19"/>
    <mergeCell ref="F5:F7"/>
    <mergeCell ref="H5:H7"/>
    <mergeCell ref="M5:M7"/>
    <mergeCell ref="N5:N7"/>
    <mergeCell ref="O5:O7"/>
    <mergeCell ref="F8:F10"/>
    <mergeCell ref="H8:H10"/>
    <mergeCell ref="N14:N16"/>
    <mergeCell ref="O14:O16"/>
    <mergeCell ref="O2:O4"/>
    <mergeCell ref="M8:M10"/>
    <mergeCell ref="N8:N10"/>
    <mergeCell ref="O8:O10"/>
    <mergeCell ref="P2:P19"/>
    <mergeCell ref="Q2:Q19"/>
    <mergeCell ref="N11:N13"/>
    <mergeCell ref="O11:O13"/>
    <mergeCell ref="E2:E19"/>
    <mergeCell ref="F2:F4"/>
    <mergeCell ref="H2:H4"/>
    <mergeCell ref="J2:J19"/>
    <mergeCell ref="F11:F13"/>
    <mergeCell ref="H11:H13"/>
    <mergeCell ref="F14:F16"/>
    <mergeCell ref="G14:G1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9"/>
  <sheetViews>
    <sheetView zoomScalePageLayoutView="0" workbookViewId="0" topLeftCell="A1">
      <selection activeCell="S1" sqref="S1:AD19"/>
    </sheetView>
  </sheetViews>
  <sheetFormatPr defaultColWidth="9.140625" defaultRowHeight="12.75"/>
  <cols>
    <col min="2" max="2" width="11.8515625" style="0" customWidth="1"/>
    <col min="3" max="3" width="18.8515625" style="0" customWidth="1"/>
  </cols>
  <sheetData>
    <row r="1" spans="1:30" ht="12.75">
      <c r="A1" t="s">
        <v>14</v>
      </c>
      <c r="B1" t="s">
        <v>15</v>
      </c>
      <c r="C1" t="s">
        <v>16</v>
      </c>
      <c r="D1" t="s">
        <v>17</v>
      </c>
      <c r="E1" t="s">
        <v>23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23</v>
      </c>
      <c r="N1" t="s">
        <v>26</v>
      </c>
      <c r="O1" t="s">
        <v>27</v>
      </c>
      <c r="P1" t="s">
        <v>23</v>
      </c>
      <c r="Q1" t="s">
        <v>28</v>
      </c>
      <c r="R1" t="s">
        <v>29</v>
      </c>
      <c r="S1" s="2" t="s">
        <v>18</v>
      </c>
      <c r="T1" s="2" t="s">
        <v>23</v>
      </c>
      <c r="U1" s="2" t="s">
        <v>30</v>
      </c>
      <c r="V1" s="2" t="s">
        <v>23</v>
      </c>
      <c r="W1" s="2" t="s">
        <v>24</v>
      </c>
      <c r="X1" s="2" t="s">
        <v>25</v>
      </c>
      <c r="Y1" s="2" t="s">
        <v>23</v>
      </c>
      <c r="Z1" s="2" t="s">
        <v>26</v>
      </c>
      <c r="AA1" s="2" t="s">
        <v>27</v>
      </c>
      <c r="AB1" s="2" t="s">
        <v>23</v>
      </c>
      <c r="AC1" s="2" t="s">
        <v>28</v>
      </c>
      <c r="AD1" s="2" t="s">
        <v>29</v>
      </c>
    </row>
    <row r="2" spans="1:30" ht="12.75">
      <c r="A2" s="5" t="s">
        <v>0</v>
      </c>
      <c r="B2" s="5" t="s">
        <v>1</v>
      </c>
      <c r="C2" s="5" t="s">
        <v>2</v>
      </c>
      <c r="D2">
        <v>1314</v>
      </c>
      <c r="E2" s="5">
        <f>AVERAGE(D2:D4)</f>
        <v>1355.3333333333333</v>
      </c>
      <c r="F2" s="5">
        <v>1</v>
      </c>
      <c r="G2">
        <v>20.2</v>
      </c>
      <c r="H2" s="5">
        <f>AVERAGE(G2:G4)</f>
        <v>20.233333333333334</v>
      </c>
      <c r="I2">
        <v>16629</v>
      </c>
      <c r="J2" s="5">
        <f>AVERAGE(I2:I4)</f>
        <v>16465</v>
      </c>
      <c r="K2" s="5">
        <f>J2-E2</f>
        <v>15109.666666666666</v>
      </c>
      <c r="L2">
        <v>11988</v>
      </c>
      <c r="M2" s="5">
        <f>AVERAGE(L2:L4)</f>
        <v>11993.666666666666</v>
      </c>
      <c r="N2" s="5">
        <f>M2-E2</f>
        <v>10638.333333333332</v>
      </c>
      <c r="O2" s="5">
        <f>10*((-1)*LN(N2/K2))/H2</f>
        <v>0.173412299286218</v>
      </c>
      <c r="P2" s="5">
        <f>AVERAGE(O2:O19)</f>
        <v>0.15248932358138492</v>
      </c>
      <c r="Q2" s="5">
        <f>(-1)*LN(0.1)/P2</f>
        <v>15.099975781354523</v>
      </c>
      <c r="R2" s="5">
        <f>(-1)*LN(0.5)/P2</f>
        <v>4.545545643987373</v>
      </c>
      <c r="S2" s="2">
        <v>102</v>
      </c>
      <c r="T2" s="6">
        <f>AVERAGE(S2:S4)</f>
        <v>99.66666666666667</v>
      </c>
      <c r="U2" s="2">
        <v>29647</v>
      </c>
      <c r="V2" s="6">
        <f>AVERAGE(U2:U4)</f>
        <v>29051.333333333332</v>
      </c>
      <c r="W2" s="6">
        <f>V2-T2</f>
        <v>28951.666666666664</v>
      </c>
      <c r="X2" s="2">
        <v>5001</v>
      </c>
      <c r="Y2" s="6">
        <f>AVERAGE(X2:X4)</f>
        <v>5084.666666666667</v>
      </c>
      <c r="Z2" s="6">
        <f>Y2-T2</f>
        <v>4985</v>
      </c>
      <c r="AA2" s="6">
        <f>10*((-1)*LN(Z2/W2))/H2</f>
        <v>0.869453559870828</v>
      </c>
      <c r="AB2" s="6">
        <f>AVERAGE(AA2:AA19)</f>
        <v>0.40869124862899325</v>
      </c>
      <c r="AC2" s="6">
        <f>(-1)*LN(0.1)/AB2</f>
        <v>5.634045506769132</v>
      </c>
      <c r="AD2" s="6">
        <f>(-1)*LN(0.5)/AB2</f>
        <v>1.6960166944733845</v>
      </c>
    </row>
    <row r="3" spans="1:30" ht="12.75">
      <c r="A3" s="5"/>
      <c r="B3" s="5"/>
      <c r="C3" s="5"/>
      <c r="D3">
        <v>1320</v>
      </c>
      <c r="E3" s="5"/>
      <c r="F3" s="5"/>
      <c r="G3">
        <v>20</v>
      </c>
      <c r="H3" s="5"/>
      <c r="I3">
        <v>16409</v>
      </c>
      <c r="J3" s="5"/>
      <c r="K3" s="5"/>
      <c r="L3">
        <v>11937</v>
      </c>
      <c r="M3" s="5"/>
      <c r="N3" s="5"/>
      <c r="O3" s="5"/>
      <c r="P3" s="5"/>
      <c r="Q3" s="5"/>
      <c r="R3" s="5"/>
      <c r="S3" s="2">
        <v>97</v>
      </c>
      <c r="T3" s="6"/>
      <c r="U3" s="2">
        <v>29645</v>
      </c>
      <c r="V3" s="6"/>
      <c r="W3" s="6"/>
      <c r="X3" s="2">
        <v>5012</v>
      </c>
      <c r="Y3" s="6"/>
      <c r="Z3" s="6"/>
      <c r="AA3" s="6"/>
      <c r="AB3" s="6"/>
      <c r="AC3" s="6"/>
      <c r="AD3" s="6"/>
    </row>
    <row r="4" spans="1:30" ht="12.75">
      <c r="A4" s="5"/>
      <c r="B4" s="5"/>
      <c r="C4" s="5"/>
      <c r="D4">
        <v>1432</v>
      </c>
      <c r="E4" s="5"/>
      <c r="F4" s="5"/>
      <c r="G4">
        <v>20.5</v>
      </c>
      <c r="H4" s="5"/>
      <c r="I4">
        <v>16357</v>
      </c>
      <c r="J4" s="5"/>
      <c r="K4" s="5"/>
      <c r="L4">
        <v>12056</v>
      </c>
      <c r="M4" s="5"/>
      <c r="N4" s="5"/>
      <c r="O4" s="5"/>
      <c r="P4" s="5"/>
      <c r="Q4" s="5"/>
      <c r="R4" s="5"/>
      <c r="S4" s="2">
        <v>100</v>
      </c>
      <c r="T4" s="6"/>
      <c r="U4" s="2">
        <v>27862</v>
      </c>
      <c r="V4" s="6"/>
      <c r="W4" s="6"/>
      <c r="X4" s="2">
        <v>5241</v>
      </c>
      <c r="Y4" s="6"/>
      <c r="Z4" s="6"/>
      <c r="AA4" s="6"/>
      <c r="AB4" s="6"/>
      <c r="AC4" s="6"/>
      <c r="AD4" s="6"/>
    </row>
    <row r="5" spans="1:30" ht="12.75">
      <c r="A5" s="5"/>
      <c r="B5" s="5"/>
      <c r="C5" s="5"/>
      <c r="E5" s="5"/>
      <c r="F5" s="5">
        <v>2</v>
      </c>
      <c r="G5">
        <v>39.8</v>
      </c>
      <c r="H5" s="5">
        <f>AVERAGE(G5:G7)</f>
        <v>39.96666666666667</v>
      </c>
      <c r="J5" s="5"/>
      <c r="K5" s="5"/>
      <c r="L5">
        <v>9194</v>
      </c>
      <c r="M5" s="5">
        <f>AVERAGE(L5:L7)</f>
        <v>9130.666666666666</v>
      </c>
      <c r="N5" s="5">
        <f>M5-E2</f>
        <v>7775.333333333333</v>
      </c>
      <c r="O5" s="5">
        <f>10*((-1)*LN(N5/K2)/H5)</f>
        <v>0.16623312410215432</v>
      </c>
      <c r="P5" s="5"/>
      <c r="Q5" s="5"/>
      <c r="R5" s="5"/>
      <c r="S5" s="6"/>
      <c r="T5" s="6"/>
      <c r="U5" s="6"/>
      <c r="V5" s="6"/>
      <c r="W5" s="6"/>
      <c r="X5" s="2">
        <v>4581</v>
      </c>
      <c r="Y5" s="6">
        <f>AVERAGE(X5:X7)</f>
        <v>4671</v>
      </c>
      <c r="Z5" s="6">
        <f>Y5-T2</f>
        <v>4571.333333333333</v>
      </c>
      <c r="AA5" s="6">
        <f>10*((-1)*LN(Z5/W2)/H5)</f>
        <v>0.4618405803231978</v>
      </c>
      <c r="AB5" s="6"/>
      <c r="AC5" s="6"/>
      <c r="AD5" s="6"/>
    </row>
    <row r="6" spans="1:30" ht="12.75">
      <c r="A6" s="5"/>
      <c r="B6" s="5"/>
      <c r="C6" s="5"/>
      <c r="E6" s="5"/>
      <c r="F6" s="5"/>
      <c r="G6">
        <v>40.2</v>
      </c>
      <c r="H6" s="5"/>
      <c r="J6" s="5"/>
      <c r="K6" s="5"/>
      <c r="L6">
        <v>9135</v>
      </c>
      <c r="M6" s="5"/>
      <c r="N6" s="5"/>
      <c r="O6" s="5"/>
      <c r="P6" s="5"/>
      <c r="Q6" s="5"/>
      <c r="R6" s="5"/>
      <c r="S6" s="6"/>
      <c r="T6" s="6"/>
      <c r="U6" s="6"/>
      <c r="V6" s="6"/>
      <c r="W6" s="6"/>
      <c r="X6" s="2">
        <v>4853</v>
      </c>
      <c r="Y6" s="6"/>
      <c r="Z6" s="6"/>
      <c r="AA6" s="6"/>
      <c r="AB6" s="6"/>
      <c r="AC6" s="6"/>
      <c r="AD6" s="6"/>
    </row>
    <row r="7" spans="1:30" ht="12.75">
      <c r="A7" s="5"/>
      <c r="B7" s="5"/>
      <c r="C7" s="5"/>
      <c r="E7" s="5"/>
      <c r="F7" s="5"/>
      <c r="G7">
        <v>39.9</v>
      </c>
      <c r="H7" s="5"/>
      <c r="J7" s="5"/>
      <c r="K7" s="5"/>
      <c r="L7">
        <v>9063</v>
      </c>
      <c r="M7" s="5"/>
      <c r="N7" s="5"/>
      <c r="O7" s="5"/>
      <c r="P7" s="5"/>
      <c r="Q7" s="5"/>
      <c r="R7" s="5"/>
      <c r="S7" s="6"/>
      <c r="T7" s="6"/>
      <c r="U7" s="6"/>
      <c r="V7" s="6"/>
      <c r="W7" s="6"/>
      <c r="X7" s="2">
        <v>4579</v>
      </c>
      <c r="Y7" s="6"/>
      <c r="Z7" s="6"/>
      <c r="AA7" s="6"/>
      <c r="AB7" s="6"/>
      <c r="AC7" s="6"/>
      <c r="AD7" s="6"/>
    </row>
    <row r="8" spans="1:30" ht="12.75">
      <c r="A8" s="5"/>
      <c r="B8" s="5"/>
      <c r="C8" s="5"/>
      <c r="E8" s="5"/>
      <c r="F8" s="5">
        <v>3</v>
      </c>
      <c r="G8">
        <v>61.4</v>
      </c>
      <c r="H8" s="5">
        <f>AVERAGE(G8:G10)</f>
        <v>60.86666666666667</v>
      </c>
      <c r="J8" s="5"/>
      <c r="K8" s="5"/>
      <c r="L8">
        <v>7228</v>
      </c>
      <c r="M8" s="5">
        <f>AVERAGE(L8:L10)</f>
        <v>7207.666666666667</v>
      </c>
      <c r="N8" s="5">
        <f>M8-E2</f>
        <v>5852.333333333334</v>
      </c>
      <c r="O8" s="5">
        <f>10*((-1)*LN(N8/K2))/H8</f>
        <v>0.1558314797606895</v>
      </c>
      <c r="P8" s="5"/>
      <c r="Q8" s="5"/>
      <c r="R8" s="5"/>
      <c r="S8" s="6"/>
      <c r="T8" s="6"/>
      <c r="U8" s="6"/>
      <c r="V8" s="6"/>
      <c r="W8" s="6"/>
      <c r="X8" s="2">
        <v>3722</v>
      </c>
      <c r="Y8" s="6">
        <f>AVERAGE(X8:X10)</f>
        <v>3687</v>
      </c>
      <c r="Z8" s="6">
        <f>Y8-T2</f>
        <v>3587.3333333333335</v>
      </c>
      <c r="AA8" s="6">
        <f>10*((-1)*LN(Z8/W2))/H8</f>
        <v>0.34308082976232074</v>
      </c>
      <c r="AB8" s="6"/>
      <c r="AC8" s="6"/>
      <c r="AD8" s="6"/>
    </row>
    <row r="9" spans="1:30" ht="12.75">
      <c r="A9" s="5"/>
      <c r="B9" s="5"/>
      <c r="C9" s="5"/>
      <c r="E9" s="5"/>
      <c r="F9" s="5"/>
      <c r="G9">
        <v>60.8</v>
      </c>
      <c r="H9" s="5"/>
      <c r="J9" s="5"/>
      <c r="K9" s="5"/>
      <c r="L9">
        <v>7200</v>
      </c>
      <c r="M9" s="5"/>
      <c r="N9" s="5"/>
      <c r="O9" s="5"/>
      <c r="P9" s="5"/>
      <c r="Q9" s="5"/>
      <c r="R9" s="5"/>
      <c r="S9" s="6"/>
      <c r="T9" s="6"/>
      <c r="U9" s="6"/>
      <c r="V9" s="6"/>
      <c r="W9" s="6"/>
      <c r="X9" s="2">
        <v>3755</v>
      </c>
      <c r="Y9" s="6"/>
      <c r="Z9" s="6"/>
      <c r="AA9" s="6"/>
      <c r="AB9" s="6"/>
      <c r="AC9" s="6"/>
      <c r="AD9" s="6"/>
    </row>
    <row r="10" spans="1:30" ht="12.75">
      <c r="A10" s="5"/>
      <c r="B10" s="5"/>
      <c r="C10" s="5"/>
      <c r="E10" s="5"/>
      <c r="F10" s="5"/>
      <c r="G10">
        <v>60.4</v>
      </c>
      <c r="H10" s="5"/>
      <c r="J10" s="5"/>
      <c r="K10" s="5"/>
      <c r="L10">
        <v>7195</v>
      </c>
      <c r="M10" s="5"/>
      <c r="N10" s="5"/>
      <c r="O10" s="5"/>
      <c r="P10" s="5"/>
      <c r="Q10" s="5"/>
      <c r="R10" s="5"/>
      <c r="S10" s="6"/>
      <c r="T10" s="6"/>
      <c r="U10" s="6"/>
      <c r="V10" s="6"/>
      <c r="W10" s="6"/>
      <c r="X10" s="2">
        <v>3584</v>
      </c>
      <c r="Y10" s="6"/>
      <c r="Z10" s="6"/>
      <c r="AA10" s="6"/>
      <c r="AB10" s="6"/>
      <c r="AC10" s="6"/>
      <c r="AD10" s="6"/>
    </row>
    <row r="11" spans="1:30" ht="12.75">
      <c r="A11" s="5"/>
      <c r="B11" s="5"/>
      <c r="C11" s="5"/>
      <c r="E11" s="5"/>
      <c r="F11" s="4">
        <v>4</v>
      </c>
      <c r="G11">
        <v>80.6</v>
      </c>
      <c r="H11" s="5">
        <f>AVERAGE(G11:G13)</f>
        <v>80.53333333333333</v>
      </c>
      <c r="J11" s="5"/>
      <c r="K11" s="5"/>
      <c r="L11">
        <v>5873</v>
      </c>
      <c r="M11" s="5">
        <f>AVERAGE(L11:L13)</f>
        <v>5934.333333333333</v>
      </c>
      <c r="N11" s="5">
        <f>M11-E2</f>
        <v>4579</v>
      </c>
      <c r="O11" s="5">
        <f>10*(-1)*LN(N11/K2)/H11</f>
        <v>0.14824347043717717</v>
      </c>
      <c r="P11" s="5"/>
      <c r="Q11" s="5"/>
      <c r="R11" s="5"/>
      <c r="S11" s="6"/>
      <c r="T11" s="6"/>
      <c r="U11" s="6"/>
      <c r="V11" s="6"/>
      <c r="W11" s="6"/>
      <c r="X11" s="2">
        <v>2975</v>
      </c>
      <c r="Y11" s="6">
        <f>AVERAGE(X11:X13)</f>
        <v>2848.6666666666665</v>
      </c>
      <c r="Z11" s="6">
        <f>Y11-T2</f>
        <v>2749</v>
      </c>
      <c r="AA11" s="6">
        <f>10*(-1)*LN(Z11/W2)/H11</f>
        <v>0.2923498216518214</v>
      </c>
      <c r="AB11" s="6"/>
      <c r="AC11" s="6"/>
      <c r="AD11" s="6"/>
    </row>
    <row r="12" spans="1:30" ht="12.75">
      <c r="A12" s="5"/>
      <c r="B12" s="5"/>
      <c r="C12" s="5"/>
      <c r="E12" s="5"/>
      <c r="F12" s="4"/>
      <c r="G12">
        <v>80.6</v>
      </c>
      <c r="H12" s="5"/>
      <c r="J12" s="5"/>
      <c r="K12" s="5"/>
      <c r="L12">
        <v>5936</v>
      </c>
      <c r="M12" s="5"/>
      <c r="N12" s="5"/>
      <c r="O12" s="5"/>
      <c r="P12" s="5"/>
      <c r="Q12" s="5"/>
      <c r="R12" s="5"/>
      <c r="S12" s="6"/>
      <c r="T12" s="6"/>
      <c r="U12" s="6"/>
      <c r="V12" s="6"/>
      <c r="W12" s="6"/>
      <c r="X12" s="2">
        <v>2684</v>
      </c>
      <c r="Y12" s="6"/>
      <c r="Z12" s="6"/>
      <c r="AA12" s="6"/>
      <c r="AB12" s="6"/>
      <c r="AC12" s="6"/>
      <c r="AD12" s="6"/>
    </row>
    <row r="13" spans="1:30" ht="12.75">
      <c r="A13" s="5"/>
      <c r="B13" s="5"/>
      <c r="C13" s="5"/>
      <c r="E13" s="5"/>
      <c r="F13" s="4"/>
      <c r="G13">
        <v>80.4</v>
      </c>
      <c r="H13" s="5"/>
      <c r="J13" s="5"/>
      <c r="K13" s="5"/>
      <c r="L13">
        <v>5994</v>
      </c>
      <c r="M13" s="5"/>
      <c r="N13" s="5"/>
      <c r="O13" s="5"/>
      <c r="P13" s="5"/>
      <c r="Q13" s="5"/>
      <c r="R13" s="5"/>
      <c r="S13" s="6"/>
      <c r="T13" s="6"/>
      <c r="U13" s="6"/>
      <c r="V13" s="6"/>
      <c r="W13" s="6"/>
      <c r="X13" s="2">
        <v>2887</v>
      </c>
      <c r="Y13" s="6"/>
      <c r="Z13" s="6"/>
      <c r="AA13" s="6"/>
      <c r="AB13" s="6"/>
      <c r="AC13" s="6"/>
      <c r="AD13" s="6"/>
    </row>
    <row r="14" spans="1:30" ht="12.75">
      <c r="A14" s="5"/>
      <c r="B14" s="5"/>
      <c r="C14" s="5"/>
      <c r="E14" s="5"/>
      <c r="F14" s="5">
        <v>5</v>
      </c>
      <c r="G14" s="5"/>
      <c r="H14" s="5">
        <f>SUM(H2,H11)</f>
        <v>100.76666666666667</v>
      </c>
      <c r="J14" s="5"/>
      <c r="K14" s="5"/>
      <c r="L14">
        <v>5157</v>
      </c>
      <c r="M14" s="4">
        <f>AVERAGE(L14:L16)</f>
        <v>5155.333333333333</v>
      </c>
      <c r="N14" s="5">
        <f>M14-E2</f>
        <v>3800</v>
      </c>
      <c r="O14" s="5">
        <f>10*(-1)*LN(N14/K2)/H14</f>
        <v>0.13698316065464955</v>
      </c>
      <c r="P14" s="5"/>
      <c r="Q14" s="5"/>
      <c r="R14" s="5"/>
      <c r="S14" s="6"/>
      <c r="T14" s="6"/>
      <c r="U14" s="6"/>
      <c r="V14" s="6"/>
      <c r="W14" s="6"/>
      <c r="X14" s="2">
        <v>2214</v>
      </c>
      <c r="Y14" s="6">
        <f>AVERAGE(X14:X16)</f>
        <v>2244.3333333333335</v>
      </c>
      <c r="Z14" s="6">
        <f>Y14-T2</f>
        <v>2144.666666666667</v>
      </c>
      <c r="AA14" s="6">
        <f>10*(-1)*LN(Z14/W2)/H14</f>
        <v>0.25828418452567503</v>
      </c>
      <c r="AB14" s="6"/>
      <c r="AC14" s="6"/>
      <c r="AD14" s="6"/>
    </row>
    <row r="15" spans="1:30" ht="12.75">
      <c r="A15" s="5"/>
      <c r="B15" s="5"/>
      <c r="C15" s="5"/>
      <c r="E15" s="5"/>
      <c r="F15" s="5"/>
      <c r="G15" s="5"/>
      <c r="H15" s="5"/>
      <c r="J15" s="5"/>
      <c r="K15" s="5"/>
      <c r="L15">
        <v>5114</v>
      </c>
      <c r="M15" s="4"/>
      <c r="N15" s="5"/>
      <c r="O15" s="5"/>
      <c r="P15" s="5"/>
      <c r="Q15" s="5"/>
      <c r="R15" s="5"/>
      <c r="S15" s="6"/>
      <c r="T15" s="6"/>
      <c r="U15" s="6"/>
      <c r="V15" s="6"/>
      <c r="W15" s="6"/>
      <c r="X15" s="2">
        <v>2254</v>
      </c>
      <c r="Y15" s="6"/>
      <c r="Z15" s="6"/>
      <c r="AA15" s="6"/>
      <c r="AB15" s="6"/>
      <c r="AC15" s="6"/>
      <c r="AD15" s="6"/>
    </row>
    <row r="16" spans="1:30" ht="12.75">
      <c r="A16" s="5"/>
      <c r="B16" s="5"/>
      <c r="C16" s="5"/>
      <c r="E16" s="5"/>
      <c r="F16" s="5"/>
      <c r="G16" s="5"/>
      <c r="H16" s="5"/>
      <c r="J16" s="5"/>
      <c r="K16" s="5"/>
      <c r="L16">
        <v>5195</v>
      </c>
      <c r="M16" s="4"/>
      <c r="N16" s="5"/>
      <c r="O16" s="5"/>
      <c r="P16" s="5"/>
      <c r="Q16" s="5"/>
      <c r="R16" s="5"/>
      <c r="S16" s="6"/>
      <c r="T16" s="6"/>
      <c r="U16" s="6"/>
      <c r="V16" s="6"/>
      <c r="W16" s="6"/>
      <c r="X16" s="2">
        <v>2265</v>
      </c>
      <c r="Y16" s="6"/>
      <c r="Z16" s="6"/>
      <c r="AA16" s="6"/>
      <c r="AB16" s="6"/>
      <c r="AC16" s="6"/>
      <c r="AD16" s="6"/>
    </row>
    <row r="17" spans="1:30" ht="12.75">
      <c r="A17" s="5"/>
      <c r="B17" s="5"/>
      <c r="C17" s="5"/>
      <c r="E17" s="5"/>
      <c r="F17" s="4">
        <v>6</v>
      </c>
      <c r="G17" s="5"/>
      <c r="H17" s="4">
        <f>H5+H11</f>
        <v>120.5</v>
      </c>
      <c r="J17" s="5"/>
      <c r="K17" s="5"/>
      <c r="L17">
        <v>4350</v>
      </c>
      <c r="M17" s="4">
        <f>AVERAGE(L17:L19)</f>
        <v>4353</v>
      </c>
      <c r="N17" s="5">
        <f>M17-E2</f>
        <v>2997.666666666667</v>
      </c>
      <c r="O17" s="5">
        <f>10*(-1)*LN(N17/K2)/H17</f>
        <v>0.134232407247421</v>
      </c>
      <c r="P17" s="5"/>
      <c r="Q17" s="5"/>
      <c r="R17" s="5"/>
      <c r="S17" s="6"/>
      <c r="T17" s="6"/>
      <c r="U17" s="6"/>
      <c r="V17" s="6"/>
      <c r="W17" s="6"/>
      <c r="X17" s="2">
        <v>1984</v>
      </c>
      <c r="Y17" s="6">
        <f>AVERAGE(X17:X19)</f>
        <v>1974.6666666666667</v>
      </c>
      <c r="Z17" s="6">
        <f>Y17-T2</f>
        <v>1875</v>
      </c>
      <c r="AA17" s="6">
        <f>10*(-1)*LN(Z17/W2)/H17</f>
        <v>0.22713851564011642</v>
      </c>
      <c r="AB17" s="6"/>
      <c r="AC17" s="6"/>
      <c r="AD17" s="6"/>
    </row>
    <row r="18" spans="1:30" ht="12.75">
      <c r="A18" s="5"/>
      <c r="B18" s="5"/>
      <c r="C18" s="5"/>
      <c r="E18" s="5"/>
      <c r="F18" s="4"/>
      <c r="G18" s="5"/>
      <c r="H18" s="4"/>
      <c r="J18" s="5"/>
      <c r="K18" s="5"/>
      <c r="L18">
        <v>4318</v>
      </c>
      <c r="M18" s="4"/>
      <c r="N18" s="5"/>
      <c r="O18" s="5"/>
      <c r="P18" s="5"/>
      <c r="Q18" s="5"/>
      <c r="R18" s="5"/>
      <c r="S18" s="6"/>
      <c r="T18" s="6"/>
      <c r="U18" s="6"/>
      <c r="V18" s="6"/>
      <c r="W18" s="6"/>
      <c r="X18" s="2">
        <v>1975</v>
      </c>
      <c r="Y18" s="6"/>
      <c r="Z18" s="6"/>
      <c r="AA18" s="6"/>
      <c r="AB18" s="6"/>
      <c r="AC18" s="6"/>
      <c r="AD18" s="6"/>
    </row>
    <row r="19" spans="1:30" ht="12.75">
      <c r="A19" s="5"/>
      <c r="B19" s="5"/>
      <c r="C19" s="5"/>
      <c r="E19" s="5"/>
      <c r="F19" s="4"/>
      <c r="G19" s="5"/>
      <c r="H19" s="4"/>
      <c r="J19" s="5"/>
      <c r="K19" s="5"/>
      <c r="L19">
        <v>4391</v>
      </c>
      <c r="M19" s="4"/>
      <c r="N19" s="5"/>
      <c r="O19" s="5"/>
      <c r="P19" s="5"/>
      <c r="Q19" s="5"/>
      <c r="R19" s="5"/>
      <c r="S19" s="6"/>
      <c r="T19" s="6"/>
      <c r="U19" s="6"/>
      <c r="V19" s="6"/>
      <c r="W19" s="6"/>
      <c r="X19" s="2">
        <v>1965</v>
      </c>
      <c r="Y19" s="6"/>
      <c r="Z19" s="6"/>
      <c r="AA19" s="6"/>
      <c r="AB19" s="6"/>
      <c r="AC19" s="6"/>
      <c r="AD19" s="6"/>
    </row>
  </sheetData>
  <sheetProtection/>
  <mergeCells count="66">
    <mergeCell ref="AD2:AD19"/>
    <mergeCell ref="S5:S19"/>
    <mergeCell ref="U5:U19"/>
    <mergeCell ref="Y5:Y7"/>
    <mergeCell ref="Z5:Z7"/>
    <mergeCell ref="AA5:AA7"/>
    <mergeCell ref="Y8:Y10"/>
    <mergeCell ref="Z8:Z10"/>
    <mergeCell ref="AA8:AA10"/>
    <mergeCell ref="Y11:Y13"/>
    <mergeCell ref="Z2:Z4"/>
    <mergeCell ref="AA2:AA4"/>
    <mergeCell ref="AB2:AB19"/>
    <mergeCell ref="AC2:AC19"/>
    <mergeCell ref="Z11:Z13"/>
    <mergeCell ref="AA11:AA13"/>
    <mergeCell ref="Z14:Z16"/>
    <mergeCell ref="AA14:AA16"/>
    <mergeCell ref="Z17:Z19"/>
    <mergeCell ref="AA17:AA19"/>
    <mergeCell ref="T2:T19"/>
    <mergeCell ref="V2:V19"/>
    <mergeCell ref="W2:W19"/>
    <mergeCell ref="Y2:Y4"/>
    <mergeCell ref="Y14:Y16"/>
    <mergeCell ref="Y17:Y19"/>
    <mergeCell ref="A2:A19"/>
    <mergeCell ref="B2:B19"/>
    <mergeCell ref="C2:C19"/>
    <mergeCell ref="M14:M16"/>
    <mergeCell ref="M11:M13"/>
    <mergeCell ref="H14:H16"/>
    <mergeCell ref="F17:F19"/>
    <mergeCell ref="H17:H19"/>
    <mergeCell ref="M17:M19"/>
    <mergeCell ref="N17:N19"/>
    <mergeCell ref="O17:O19"/>
    <mergeCell ref="K2:K19"/>
    <mergeCell ref="M2:M4"/>
    <mergeCell ref="N2:N4"/>
    <mergeCell ref="R2:R19"/>
    <mergeCell ref="F5:F7"/>
    <mergeCell ref="H5:H7"/>
    <mergeCell ref="M5:M7"/>
    <mergeCell ref="N5:N7"/>
    <mergeCell ref="O5:O7"/>
    <mergeCell ref="F8:F10"/>
    <mergeCell ref="H8:H10"/>
    <mergeCell ref="N14:N16"/>
    <mergeCell ref="O14:O16"/>
    <mergeCell ref="O2:O4"/>
    <mergeCell ref="M8:M10"/>
    <mergeCell ref="N8:N10"/>
    <mergeCell ref="O8:O10"/>
    <mergeCell ref="P2:P19"/>
    <mergeCell ref="Q2:Q19"/>
    <mergeCell ref="N11:N13"/>
    <mergeCell ref="O11:O13"/>
    <mergeCell ref="E2:E19"/>
    <mergeCell ref="F2:F4"/>
    <mergeCell ref="H2:H4"/>
    <mergeCell ref="J2:J19"/>
    <mergeCell ref="F11:F13"/>
    <mergeCell ref="H11:H13"/>
    <mergeCell ref="F14:F16"/>
    <mergeCell ref="G14:G1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9"/>
  <sheetViews>
    <sheetView zoomScalePageLayoutView="0" workbookViewId="0" topLeftCell="A1">
      <selection activeCell="L24" sqref="L24"/>
    </sheetView>
  </sheetViews>
  <sheetFormatPr defaultColWidth="9.140625" defaultRowHeight="12.75"/>
  <cols>
    <col min="3" max="3" width="10.28125" style="0" customWidth="1"/>
  </cols>
  <sheetData>
    <row r="1" spans="1:30" ht="12.75">
      <c r="A1" t="s">
        <v>14</v>
      </c>
      <c r="B1" t="s">
        <v>15</v>
      </c>
      <c r="C1" t="s">
        <v>16</v>
      </c>
      <c r="D1" t="s">
        <v>17</v>
      </c>
      <c r="E1" t="s">
        <v>23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23</v>
      </c>
      <c r="N1" t="s">
        <v>26</v>
      </c>
      <c r="O1" t="s">
        <v>27</v>
      </c>
      <c r="P1" t="s">
        <v>23</v>
      </c>
      <c r="Q1" t="s">
        <v>28</v>
      </c>
      <c r="R1" t="s">
        <v>29</v>
      </c>
      <c r="S1" s="2" t="s">
        <v>18</v>
      </c>
      <c r="T1" s="2" t="s">
        <v>23</v>
      </c>
      <c r="U1" s="2" t="s">
        <v>30</v>
      </c>
      <c r="V1" s="2" t="s">
        <v>23</v>
      </c>
      <c r="W1" s="2" t="s">
        <v>24</v>
      </c>
      <c r="X1" s="2" t="s">
        <v>25</v>
      </c>
      <c r="Y1" s="2" t="s">
        <v>23</v>
      </c>
      <c r="Z1" s="2" t="s">
        <v>26</v>
      </c>
      <c r="AA1" s="2" t="s">
        <v>27</v>
      </c>
      <c r="AB1" s="2" t="s">
        <v>23</v>
      </c>
      <c r="AC1" s="2" t="s">
        <v>28</v>
      </c>
      <c r="AD1" s="2" t="s">
        <v>29</v>
      </c>
    </row>
    <row r="2" spans="1:30" ht="12.75">
      <c r="A2" s="5" t="s">
        <v>0</v>
      </c>
      <c r="B2" s="5" t="s">
        <v>1</v>
      </c>
      <c r="C2" s="5" t="s">
        <v>5</v>
      </c>
      <c r="D2">
        <v>1362</v>
      </c>
      <c r="E2" s="5">
        <f>AVERAGE(D2:D4)</f>
        <v>1339.6666666666667</v>
      </c>
      <c r="F2" s="5">
        <v>1</v>
      </c>
      <c r="G2">
        <v>19.9</v>
      </c>
      <c r="H2" s="5">
        <f>AVERAGE(G2:G4)</f>
        <v>20</v>
      </c>
      <c r="I2">
        <v>16357</v>
      </c>
      <c r="J2" s="5">
        <f>AVERAGE(I2:I4)</f>
        <v>16270</v>
      </c>
      <c r="K2" s="5">
        <f>J2-E2</f>
        <v>14930.333333333334</v>
      </c>
      <c r="L2">
        <v>11767</v>
      </c>
      <c r="M2" s="5">
        <f>AVERAGE(L2:L4)</f>
        <v>11831.666666666666</v>
      </c>
      <c r="N2" s="5">
        <f>M2-E2</f>
        <v>10492</v>
      </c>
      <c r="O2" s="5">
        <f>10*((-1)*LN(N2/K2))/H2</f>
        <v>0.17639093785469337</v>
      </c>
      <c r="P2" s="5">
        <f>AVERAGE(O2:O19)</f>
        <v>0.14837314872195845</v>
      </c>
      <c r="Q2" s="5">
        <f>(-1)*LN(0.1)/P2</f>
        <v>15.518880018573569</v>
      </c>
      <c r="R2" s="5">
        <f>(-1)*LN(0.5)/P2</f>
        <v>4.671648384701046</v>
      </c>
      <c r="S2" s="2">
        <v>102</v>
      </c>
      <c r="T2" s="6">
        <f>AVERAGE(S2:S4)</f>
        <v>99.66666666666667</v>
      </c>
      <c r="U2" s="2">
        <v>29647</v>
      </c>
      <c r="V2" s="6">
        <f>AVERAGE(U2:U4)</f>
        <v>29051.333333333332</v>
      </c>
      <c r="W2" s="6">
        <f>V2-T2</f>
        <v>28951.666666666664</v>
      </c>
      <c r="X2" s="2">
        <v>5001</v>
      </c>
      <c r="Y2" s="6">
        <f>AVERAGE(X2:X4)</f>
        <v>5084.666666666667</v>
      </c>
      <c r="Z2" s="6">
        <f>Y2-T2</f>
        <v>4985</v>
      </c>
      <c r="AA2" s="6">
        <f>10*((-1)*LN(Z2/W2))/H2</f>
        <v>0.8795971847359876</v>
      </c>
      <c r="AB2" s="6">
        <f>AVERAGE(AA2:AA19)</f>
        <v>0.40983561622077147</v>
      </c>
      <c r="AC2" s="6">
        <f>(-1)*LN(0.1)/AB2</f>
        <v>5.618313786944476</v>
      </c>
      <c r="AD2" s="6">
        <f>(-1)*LN(0.5)/AB2</f>
        <v>1.6912809749227815</v>
      </c>
    </row>
    <row r="3" spans="1:30" ht="12.75">
      <c r="A3" s="5"/>
      <c r="B3" s="5"/>
      <c r="C3" s="5"/>
      <c r="D3">
        <v>1362</v>
      </c>
      <c r="E3" s="5"/>
      <c r="F3" s="5"/>
      <c r="G3">
        <v>20.3</v>
      </c>
      <c r="H3" s="5"/>
      <c r="I3">
        <v>16222</v>
      </c>
      <c r="J3" s="5"/>
      <c r="K3" s="5"/>
      <c r="L3">
        <v>11803</v>
      </c>
      <c r="M3" s="5"/>
      <c r="N3" s="5"/>
      <c r="O3" s="5"/>
      <c r="P3" s="5"/>
      <c r="Q3" s="5"/>
      <c r="R3" s="5"/>
      <c r="S3" s="2">
        <v>97</v>
      </c>
      <c r="T3" s="6"/>
      <c r="U3" s="2">
        <v>29645</v>
      </c>
      <c r="V3" s="6"/>
      <c r="W3" s="6"/>
      <c r="X3" s="2">
        <v>5012</v>
      </c>
      <c r="Y3" s="6"/>
      <c r="Z3" s="6"/>
      <c r="AA3" s="6"/>
      <c r="AB3" s="6"/>
      <c r="AC3" s="6"/>
      <c r="AD3" s="6"/>
    </row>
    <row r="4" spans="1:30" ht="12.75">
      <c r="A4" s="5"/>
      <c r="B4" s="5"/>
      <c r="C4" s="5"/>
      <c r="D4">
        <v>1295</v>
      </c>
      <c r="E4" s="5"/>
      <c r="F4" s="5"/>
      <c r="G4">
        <v>19.8</v>
      </c>
      <c r="H4" s="5"/>
      <c r="I4">
        <v>16231</v>
      </c>
      <c r="J4" s="5"/>
      <c r="K4" s="5"/>
      <c r="L4">
        <v>11925</v>
      </c>
      <c r="M4" s="5"/>
      <c r="N4" s="5"/>
      <c r="O4" s="5"/>
      <c r="P4" s="5"/>
      <c r="Q4" s="5"/>
      <c r="R4" s="5"/>
      <c r="S4" s="2">
        <v>100</v>
      </c>
      <c r="T4" s="6"/>
      <c r="U4" s="2">
        <v>27862</v>
      </c>
      <c r="V4" s="6"/>
      <c r="W4" s="6"/>
      <c r="X4" s="2">
        <v>5241</v>
      </c>
      <c r="Y4" s="6"/>
      <c r="Z4" s="6"/>
      <c r="AA4" s="6"/>
      <c r="AB4" s="6"/>
      <c r="AC4" s="6"/>
      <c r="AD4" s="6"/>
    </row>
    <row r="5" spans="1:30" ht="12.75">
      <c r="A5" s="5"/>
      <c r="B5" s="5"/>
      <c r="C5" s="5"/>
      <c r="E5" s="5"/>
      <c r="F5" s="5">
        <v>2</v>
      </c>
      <c r="G5">
        <v>41.4</v>
      </c>
      <c r="H5" s="5">
        <f>AVERAGE(G5:G7)</f>
        <v>41.300000000000004</v>
      </c>
      <c r="J5" s="5"/>
      <c r="K5" s="5"/>
      <c r="L5">
        <v>9182</v>
      </c>
      <c r="M5" s="5">
        <f>AVERAGE(L5:L7)</f>
        <v>9144.666666666666</v>
      </c>
      <c r="N5" s="5">
        <f>M5-E2</f>
        <v>7804.999999999999</v>
      </c>
      <c r="O5" s="5">
        <f>10*((-1)*LN(N5/K2)/H5)</f>
        <v>0.15705336168199</v>
      </c>
      <c r="P5" s="5"/>
      <c r="Q5" s="5"/>
      <c r="R5" s="5"/>
      <c r="S5" s="6"/>
      <c r="T5" s="6"/>
      <c r="U5" s="6"/>
      <c r="V5" s="6"/>
      <c r="W5" s="6"/>
      <c r="X5" s="2">
        <v>4581</v>
      </c>
      <c r="Y5" s="6">
        <f>AVERAGE(X5:X7)</f>
        <v>4671</v>
      </c>
      <c r="Z5" s="6">
        <f>Y5-T2</f>
        <v>4571.333333333333</v>
      </c>
      <c r="AA5" s="6">
        <f>10*((-1)*LN(Z5/W2)/H5)</f>
        <v>0.44693047280671033</v>
      </c>
      <c r="AB5" s="6"/>
      <c r="AC5" s="6"/>
      <c r="AD5" s="6"/>
    </row>
    <row r="6" spans="1:30" ht="12.75">
      <c r="A6" s="5"/>
      <c r="B6" s="5"/>
      <c r="C6" s="5"/>
      <c r="E6" s="5"/>
      <c r="F6" s="5"/>
      <c r="G6">
        <v>41.4</v>
      </c>
      <c r="H6" s="5"/>
      <c r="J6" s="5"/>
      <c r="K6" s="5"/>
      <c r="L6">
        <v>9095</v>
      </c>
      <c r="M6" s="5"/>
      <c r="N6" s="5"/>
      <c r="O6" s="5"/>
      <c r="P6" s="5"/>
      <c r="Q6" s="5"/>
      <c r="R6" s="5"/>
      <c r="S6" s="6"/>
      <c r="T6" s="6"/>
      <c r="U6" s="6"/>
      <c r="V6" s="6"/>
      <c r="W6" s="6"/>
      <c r="X6" s="2">
        <v>4853</v>
      </c>
      <c r="Y6" s="6"/>
      <c r="Z6" s="6"/>
      <c r="AA6" s="6"/>
      <c r="AB6" s="6"/>
      <c r="AC6" s="6"/>
      <c r="AD6" s="6"/>
    </row>
    <row r="7" spans="1:30" ht="12.75">
      <c r="A7" s="5"/>
      <c r="B7" s="5"/>
      <c r="C7" s="5"/>
      <c r="E7" s="5"/>
      <c r="F7" s="5"/>
      <c r="G7">
        <v>41.1</v>
      </c>
      <c r="H7" s="5"/>
      <c r="J7" s="5"/>
      <c r="K7" s="5"/>
      <c r="L7">
        <v>9157</v>
      </c>
      <c r="M7" s="5"/>
      <c r="N7" s="5"/>
      <c r="O7" s="5"/>
      <c r="P7" s="5"/>
      <c r="Q7" s="5"/>
      <c r="R7" s="5"/>
      <c r="S7" s="6"/>
      <c r="T7" s="6"/>
      <c r="U7" s="6"/>
      <c r="V7" s="6"/>
      <c r="W7" s="6"/>
      <c r="X7" s="2">
        <v>4579</v>
      </c>
      <c r="Y7" s="6"/>
      <c r="Z7" s="6"/>
      <c r="AA7" s="6"/>
      <c r="AB7" s="6"/>
      <c r="AC7" s="6"/>
      <c r="AD7" s="6"/>
    </row>
    <row r="8" spans="1:30" ht="12.75">
      <c r="A8" s="5"/>
      <c r="B8" s="5"/>
      <c r="C8" s="5"/>
      <c r="E8" s="5"/>
      <c r="F8" s="5">
        <v>3</v>
      </c>
      <c r="G8">
        <v>60.5</v>
      </c>
      <c r="H8" s="5">
        <f>AVERAGE(G8:G10)</f>
        <v>60.5</v>
      </c>
      <c r="J8" s="5"/>
      <c r="K8" s="5"/>
      <c r="L8">
        <v>7436</v>
      </c>
      <c r="M8" s="5">
        <f>AVERAGE(L8:L10)</f>
        <v>7486.666666666667</v>
      </c>
      <c r="N8" s="5">
        <f>M8-E2</f>
        <v>6147</v>
      </c>
      <c r="O8" s="5">
        <f>10*((-1)*LN(N8/K2))/H8</f>
        <v>0.14668277351886638</v>
      </c>
      <c r="P8" s="5"/>
      <c r="Q8" s="5"/>
      <c r="R8" s="5"/>
      <c r="S8" s="6"/>
      <c r="T8" s="6"/>
      <c r="U8" s="6"/>
      <c r="V8" s="6"/>
      <c r="W8" s="6"/>
      <c r="X8" s="2">
        <v>3722</v>
      </c>
      <c r="Y8" s="6">
        <f>AVERAGE(X8:X10)</f>
        <v>3687</v>
      </c>
      <c r="Z8" s="6">
        <f>Y8-T2</f>
        <v>3587.3333333333335</v>
      </c>
      <c r="AA8" s="6">
        <f>10*((-1)*LN(Z8/W2))/H8</f>
        <v>0.345160107518456</v>
      </c>
      <c r="AB8" s="6"/>
      <c r="AC8" s="6"/>
      <c r="AD8" s="6"/>
    </row>
    <row r="9" spans="1:30" ht="12.75">
      <c r="A9" s="5"/>
      <c r="B9" s="5"/>
      <c r="C9" s="5"/>
      <c r="E9" s="5"/>
      <c r="F9" s="5"/>
      <c r="G9">
        <v>60.7</v>
      </c>
      <c r="H9" s="5"/>
      <c r="J9" s="5"/>
      <c r="K9" s="5"/>
      <c r="L9">
        <v>7411</v>
      </c>
      <c r="M9" s="5"/>
      <c r="N9" s="5"/>
      <c r="O9" s="5"/>
      <c r="P9" s="5"/>
      <c r="Q9" s="5"/>
      <c r="R9" s="5"/>
      <c r="S9" s="6"/>
      <c r="T9" s="6"/>
      <c r="U9" s="6"/>
      <c r="V9" s="6"/>
      <c r="W9" s="6"/>
      <c r="X9" s="2">
        <v>3755</v>
      </c>
      <c r="Y9" s="6"/>
      <c r="Z9" s="6"/>
      <c r="AA9" s="6"/>
      <c r="AB9" s="6"/>
      <c r="AC9" s="6"/>
      <c r="AD9" s="6"/>
    </row>
    <row r="10" spans="1:30" ht="12.75">
      <c r="A10" s="5"/>
      <c r="B10" s="5"/>
      <c r="C10" s="5"/>
      <c r="E10" s="5"/>
      <c r="F10" s="5"/>
      <c r="G10">
        <v>60.3</v>
      </c>
      <c r="H10" s="5"/>
      <c r="J10" s="5"/>
      <c r="K10" s="5"/>
      <c r="L10">
        <v>7613</v>
      </c>
      <c r="M10" s="5"/>
      <c r="N10" s="5"/>
      <c r="O10" s="5"/>
      <c r="P10" s="5"/>
      <c r="Q10" s="5"/>
      <c r="R10" s="5"/>
      <c r="S10" s="6"/>
      <c r="T10" s="6"/>
      <c r="U10" s="6"/>
      <c r="V10" s="6"/>
      <c r="W10" s="6"/>
      <c r="X10" s="2">
        <v>3584</v>
      </c>
      <c r="Y10" s="6"/>
      <c r="Z10" s="6"/>
      <c r="AA10" s="6"/>
      <c r="AB10" s="6"/>
      <c r="AC10" s="6"/>
      <c r="AD10" s="6"/>
    </row>
    <row r="11" spans="1:30" ht="12.75">
      <c r="A11" s="5"/>
      <c r="B11" s="5"/>
      <c r="C11" s="5"/>
      <c r="E11" s="5"/>
      <c r="F11" s="4">
        <v>4</v>
      </c>
      <c r="G11">
        <v>79.3</v>
      </c>
      <c r="H11" s="5">
        <f>AVERAGE(G11:G13)</f>
        <v>79.13333333333333</v>
      </c>
      <c r="J11" s="5"/>
      <c r="K11" s="5"/>
      <c r="L11">
        <v>6242</v>
      </c>
      <c r="M11" s="5">
        <f>AVERAGE(L11:L13)</f>
        <v>6093</v>
      </c>
      <c r="N11" s="5">
        <f>M11-E2</f>
        <v>4753.333333333333</v>
      </c>
      <c r="O11" s="5">
        <f>10*(-1)*LN(N11/K2)/H11</f>
        <v>0.14463548585458813</v>
      </c>
      <c r="P11" s="5"/>
      <c r="Q11" s="5"/>
      <c r="R11" s="5"/>
      <c r="S11" s="6"/>
      <c r="T11" s="6"/>
      <c r="U11" s="6"/>
      <c r="V11" s="6"/>
      <c r="W11" s="6"/>
      <c r="X11" s="2">
        <v>2975</v>
      </c>
      <c r="Y11" s="6">
        <f>AVERAGE(X11:X13)</f>
        <v>2848.6666666666665</v>
      </c>
      <c r="Z11" s="6">
        <f>Y11-T2</f>
        <v>2749</v>
      </c>
      <c r="AA11" s="6">
        <f>10*(-1)*LN(Z11/W2)/H11</f>
        <v>0.297521975194103</v>
      </c>
      <c r="AB11" s="6"/>
      <c r="AC11" s="6"/>
      <c r="AD11" s="6"/>
    </row>
    <row r="12" spans="1:30" ht="12.75">
      <c r="A12" s="5"/>
      <c r="B12" s="5"/>
      <c r="C12" s="5"/>
      <c r="E12" s="5"/>
      <c r="F12" s="4"/>
      <c r="G12">
        <v>79.6</v>
      </c>
      <c r="H12" s="5"/>
      <c r="J12" s="5"/>
      <c r="K12" s="5"/>
      <c r="L12">
        <v>6036</v>
      </c>
      <c r="M12" s="5"/>
      <c r="N12" s="5"/>
      <c r="O12" s="5"/>
      <c r="P12" s="5"/>
      <c r="Q12" s="5"/>
      <c r="R12" s="5"/>
      <c r="S12" s="6"/>
      <c r="T12" s="6"/>
      <c r="U12" s="6"/>
      <c r="V12" s="6"/>
      <c r="W12" s="6"/>
      <c r="X12" s="2">
        <v>2684</v>
      </c>
      <c r="Y12" s="6"/>
      <c r="Z12" s="6"/>
      <c r="AA12" s="6"/>
      <c r="AB12" s="6"/>
      <c r="AC12" s="6"/>
      <c r="AD12" s="6"/>
    </row>
    <row r="13" spans="1:30" ht="12.75">
      <c r="A13" s="5"/>
      <c r="B13" s="5"/>
      <c r="C13" s="5"/>
      <c r="E13" s="5"/>
      <c r="F13" s="4"/>
      <c r="G13">
        <v>78.5</v>
      </c>
      <c r="H13" s="5"/>
      <c r="J13" s="5"/>
      <c r="K13" s="5"/>
      <c r="L13">
        <v>6001</v>
      </c>
      <c r="M13" s="5"/>
      <c r="N13" s="5"/>
      <c r="O13" s="5"/>
      <c r="P13" s="5"/>
      <c r="Q13" s="5"/>
      <c r="R13" s="5"/>
      <c r="S13" s="6"/>
      <c r="T13" s="6"/>
      <c r="U13" s="6"/>
      <c r="V13" s="6"/>
      <c r="W13" s="6"/>
      <c r="X13" s="2">
        <v>2887</v>
      </c>
      <c r="Y13" s="6"/>
      <c r="Z13" s="6"/>
      <c r="AA13" s="6"/>
      <c r="AB13" s="6"/>
      <c r="AC13" s="6"/>
      <c r="AD13" s="6"/>
    </row>
    <row r="14" spans="1:30" ht="12.75">
      <c r="A14" s="5"/>
      <c r="B14" s="5"/>
      <c r="C14" s="5"/>
      <c r="E14" s="5"/>
      <c r="F14" s="5">
        <v>5</v>
      </c>
      <c r="G14" s="5"/>
      <c r="H14" s="5">
        <f>SUM(H2,H11)</f>
        <v>99.13333333333333</v>
      </c>
      <c r="J14" s="5"/>
      <c r="K14" s="5"/>
      <c r="L14">
        <v>5182</v>
      </c>
      <c r="M14" s="4">
        <f>AVERAGE(L14:L16)</f>
        <v>5218.333333333333</v>
      </c>
      <c r="N14" s="5">
        <f>M14-E2</f>
        <v>3878.666666666666</v>
      </c>
      <c r="O14" s="5">
        <f>10*(-1)*LN(N14/K2)/H14</f>
        <v>0.1359687443593647</v>
      </c>
      <c r="P14" s="5"/>
      <c r="Q14" s="5"/>
      <c r="R14" s="5"/>
      <c r="S14" s="6"/>
      <c r="T14" s="6"/>
      <c r="U14" s="6"/>
      <c r="V14" s="6"/>
      <c r="W14" s="6"/>
      <c r="X14" s="2">
        <v>2214</v>
      </c>
      <c r="Y14" s="6">
        <f>AVERAGE(X14:X16)</f>
        <v>2244.3333333333335</v>
      </c>
      <c r="Z14" s="6">
        <f>Y14-T2</f>
        <v>2144.666666666667</v>
      </c>
      <c r="AA14" s="6">
        <f>10*(-1)*LN(Z14/W2)/H14</f>
        <v>0.26253970740454463</v>
      </c>
      <c r="AB14" s="6"/>
      <c r="AC14" s="6"/>
      <c r="AD14" s="6"/>
    </row>
    <row r="15" spans="1:30" ht="12.75">
      <c r="A15" s="5"/>
      <c r="B15" s="5"/>
      <c r="C15" s="5"/>
      <c r="E15" s="5"/>
      <c r="F15" s="5"/>
      <c r="G15" s="5"/>
      <c r="H15" s="5"/>
      <c r="J15" s="5"/>
      <c r="K15" s="5"/>
      <c r="L15">
        <v>5245</v>
      </c>
      <c r="M15" s="4"/>
      <c r="N15" s="5"/>
      <c r="O15" s="5"/>
      <c r="P15" s="5"/>
      <c r="Q15" s="5"/>
      <c r="R15" s="5"/>
      <c r="S15" s="6"/>
      <c r="T15" s="6"/>
      <c r="U15" s="6"/>
      <c r="V15" s="6"/>
      <c r="W15" s="6"/>
      <c r="X15" s="2">
        <v>2254</v>
      </c>
      <c r="Y15" s="6"/>
      <c r="Z15" s="6"/>
      <c r="AA15" s="6"/>
      <c r="AB15" s="6"/>
      <c r="AC15" s="6"/>
      <c r="AD15" s="6"/>
    </row>
    <row r="16" spans="1:30" ht="12.75">
      <c r="A16" s="5"/>
      <c r="B16" s="5"/>
      <c r="C16" s="5"/>
      <c r="E16" s="5"/>
      <c r="F16" s="5"/>
      <c r="G16" s="5"/>
      <c r="H16" s="5"/>
      <c r="J16" s="5"/>
      <c r="K16" s="5"/>
      <c r="L16">
        <v>5228</v>
      </c>
      <c r="M16" s="4"/>
      <c r="N16" s="5"/>
      <c r="O16" s="5"/>
      <c r="P16" s="5"/>
      <c r="Q16" s="5"/>
      <c r="R16" s="5"/>
      <c r="S16" s="6"/>
      <c r="T16" s="6"/>
      <c r="U16" s="6"/>
      <c r="V16" s="6"/>
      <c r="W16" s="6"/>
      <c r="X16" s="2">
        <v>2265</v>
      </c>
      <c r="Y16" s="6"/>
      <c r="Z16" s="6"/>
      <c r="AA16" s="6"/>
      <c r="AB16" s="6"/>
      <c r="AC16" s="6"/>
      <c r="AD16" s="6"/>
    </row>
    <row r="17" spans="1:30" ht="12.75">
      <c r="A17" s="5"/>
      <c r="B17" s="5"/>
      <c r="C17" s="5"/>
      <c r="E17" s="5"/>
      <c r="F17" s="4">
        <v>6</v>
      </c>
      <c r="G17" s="5"/>
      <c r="H17" s="4">
        <f>H5+H11</f>
        <v>120.43333333333334</v>
      </c>
      <c r="J17" s="5"/>
      <c r="K17" s="5"/>
      <c r="L17">
        <v>4520</v>
      </c>
      <c r="M17" s="4">
        <f>AVERAGE(L17:L19)</f>
        <v>4478</v>
      </c>
      <c r="N17" s="5">
        <f>M17-E2</f>
        <v>3138.333333333333</v>
      </c>
      <c r="O17" s="5">
        <f>10*(-1)*LN(N17/K2)/H17</f>
        <v>0.1295075890622481</v>
      </c>
      <c r="P17" s="5"/>
      <c r="Q17" s="5"/>
      <c r="R17" s="5"/>
      <c r="S17" s="6"/>
      <c r="T17" s="6"/>
      <c r="U17" s="6"/>
      <c r="V17" s="6"/>
      <c r="W17" s="6"/>
      <c r="X17" s="2">
        <v>1984</v>
      </c>
      <c r="Y17" s="6">
        <f>AVERAGE(X17:X19)</f>
        <v>1974.6666666666667</v>
      </c>
      <c r="Z17" s="6">
        <f>Y17-T2</f>
        <v>1875</v>
      </c>
      <c r="AA17" s="6">
        <f>10*(-1)*LN(Z17/W2)/H17</f>
        <v>0.22726424966482722</v>
      </c>
      <c r="AB17" s="6"/>
      <c r="AC17" s="6"/>
      <c r="AD17" s="6"/>
    </row>
    <row r="18" spans="1:30" ht="12.75">
      <c r="A18" s="5"/>
      <c r="B18" s="5"/>
      <c r="C18" s="5"/>
      <c r="E18" s="5"/>
      <c r="F18" s="4"/>
      <c r="G18" s="5"/>
      <c r="H18" s="4"/>
      <c r="J18" s="5"/>
      <c r="K18" s="5"/>
      <c r="L18">
        <v>4543</v>
      </c>
      <c r="M18" s="4"/>
      <c r="N18" s="5"/>
      <c r="O18" s="5"/>
      <c r="P18" s="5"/>
      <c r="Q18" s="5"/>
      <c r="R18" s="5"/>
      <c r="S18" s="6"/>
      <c r="T18" s="6"/>
      <c r="U18" s="6"/>
      <c r="V18" s="6"/>
      <c r="W18" s="6"/>
      <c r="X18" s="2">
        <v>1975</v>
      </c>
      <c r="Y18" s="6"/>
      <c r="Z18" s="6"/>
      <c r="AA18" s="6"/>
      <c r="AB18" s="6"/>
      <c r="AC18" s="6"/>
      <c r="AD18" s="6"/>
    </row>
    <row r="19" spans="1:30" ht="12.75">
      <c r="A19" s="5"/>
      <c r="B19" s="5"/>
      <c r="C19" s="5"/>
      <c r="E19" s="5"/>
      <c r="F19" s="4"/>
      <c r="G19" s="5"/>
      <c r="H19" s="4"/>
      <c r="J19" s="5"/>
      <c r="K19" s="5"/>
      <c r="L19">
        <v>4371</v>
      </c>
      <c r="M19" s="4"/>
      <c r="N19" s="5"/>
      <c r="O19" s="5"/>
      <c r="P19" s="5"/>
      <c r="Q19" s="5"/>
      <c r="R19" s="5"/>
      <c r="S19" s="6"/>
      <c r="T19" s="6"/>
      <c r="U19" s="6"/>
      <c r="V19" s="6"/>
      <c r="W19" s="6"/>
      <c r="X19" s="2">
        <v>1965</v>
      </c>
      <c r="Y19" s="6"/>
      <c r="Z19" s="6"/>
      <c r="AA19" s="6"/>
      <c r="AB19" s="6"/>
      <c r="AC19" s="6"/>
      <c r="AD19" s="6"/>
    </row>
  </sheetData>
  <sheetProtection/>
  <mergeCells count="66">
    <mergeCell ref="AD2:AD19"/>
    <mergeCell ref="S5:S19"/>
    <mergeCell ref="U5:U19"/>
    <mergeCell ref="Y5:Y7"/>
    <mergeCell ref="Z5:Z7"/>
    <mergeCell ref="AA5:AA7"/>
    <mergeCell ref="Y8:Y10"/>
    <mergeCell ref="Z8:Z10"/>
    <mergeCell ref="AA8:AA10"/>
    <mergeCell ref="Y11:Y13"/>
    <mergeCell ref="Z2:Z4"/>
    <mergeCell ref="AA2:AA4"/>
    <mergeCell ref="AB2:AB19"/>
    <mergeCell ref="AC2:AC19"/>
    <mergeCell ref="Z11:Z13"/>
    <mergeCell ref="AA11:AA13"/>
    <mergeCell ref="Z14:Z16"/>
    <mergeCell ref="AA14:AA16"/>
    <mergeCell ref="Z17:Z19"/>
    <mergeCell ref="AA17:AA19"/>
    <mergeCell ref="T2:T19"/>
    <mergeCell ref="V2:V19"/>
    <mergeCell ref="W2:W19"/>
    <mergeCell ref="Y2:Y4"/>
    <mergeCell ref="Y14:Y16"/>
    <mergeCell ref="Y17:Y19"/>
    <mergeCell ref="N14:N16"/>
    <mergeCell ref="O14:O16"/>
    <mergeCell ref="F17:F19"/>
    <mergeCell ref="H17:H19"/>
    <mergeCell ref="M17:M19"/>
    <mergeCell ref="N17:N19"/>
    <mergeCell ref="O17:O19"/>
    <mergeCell ref="Q2:Q19"/>
    <mergeCell ref="R2:R19"/>
    <mergeCell ref="F5:F7"/>
    <mergeCell ref="H5:H7"/>
    <mergeCell ref="M5:M7"/>
    <mergeCell ref="N5:N7"/>
    <mergeCell ref="O5:O7"/>
    <mergeCell ref="F8:F10"/>
    <mergeCell ref="H8:H10"/>
    <mergeCell ref="M8:M10"/>
    <mergeCell ref="M2:M4"/>
    <mergeCell ref="N2:N4"/>
    <mergeCell ref="O2:O4"/>
    <mergeCell ref="P2:P19"/>
    <mergeCell ref="N8:N10"/>
    <mergeCell ref="O8:O10"/>
    <mergeCell ref="M11:M13"/>
    <mergeCell ref="N11:N13"/>
    <mergeCell ref="O11:O13"/>
    <mergeCell ref="M14:M16"/>
    <mergeCell ref="J2:J19"/>
    <mergeCell ref="K2:K19"/>
    <mergeCell ref="F11:F13"/>
    <mergeCell ref="H11:H13"/>
    <mergeCell ref="F14:F16"/>
    <mergeCell ref="G14:G19"/>
    <mergeCell ref="H14:H16"/>
    <mergeCell ref="A2:A19"/>
    <mergeCell ref="B2:B19"/>
    <mergeCell ref="C2:C19"/>
    <mergeCell ref="E2:E19"/>
    <mergeCell ref="F2:F4"/>
    <mergeCell ref="H2:H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I11">
      <selection activeCell="R2" sqref="R2:R19"/>
    </sheetView>
  </sheetViews>
  <sheetFormatPr defaultColWidth="9.140625" defaultRowHeight="12.75"/>
  <cols>
    <col min="2" max="2" width="11.00390625" style="0" customWidth="1"/>
    <col min="3" max="3" width="10.57421875" style="0" customWidth="1"/>
    <col min="4" max="4" width="16.00390625" style="0" customWidth="1"/>
    <col min="7" max="7" width="14.8515625" style="0" customWidth="1"/>
    <col min="8" max="8" width="14.00390625" style="0" customWidth="1"/>
    <col min="9" max="9" width="27.7109375" style="0" customWidth="1"/>
    <col min="11" max="11" width="16.140625" style="0" customWidth="1"/>
    <col min="12" max="12" width="20.28125" style="0" customWidth="1"/>
    <col min="14" max="15" width="15.8515625" style="0" customWidth="1"/>
    <col min="16" max="16" width="23.7109375" style="0" customWidth="1"/>
    <col min="22" max="22" width="12.28125" style="0" customWidth="1"/>
  </cols>
  <sheetData>
    <row r="1" spans="1:31" ht="12.75">
      <c r="A1" t="s">
        <v>14</v>
      </c>
      <c r="B1" t="s">
        <v>15</v>
      </c>
      <c r="C1" t="s">
        <v>16</v>
      </c>
      <c r="D1" s="1" t="s">
        <v>17</v>
      </c>
      <c r="E1" s="1" t="s">
        <v>23</v>
      </c>
      <c r="F1" s="1" t="s">
        <v>19</v>
      </c>
      <c r="G1" s="1" t="s">
        <v>20</v>
      </c>
      <c r="H1" s="1" t="s">
        <v>21</v>
      </c>
      <c r="I1" s="1" t="s">
        <v>22</v>
      </c>
      <c r="J1" s="1" t="s">
        <v>23</v>
      </c>
      <c r="K1" s="1" t="s">
        <v>24</v>
      </c>
      <c r="L1" s="1" t="s">
        <v>25</v>
      </c>
      <c r="M1" s="1" t="s">
        <v>23</v>
      </c>
      <c r="N1" s="1" t="s">
        <v>26</v>
      </c>
      <c r="O1" t="s">
        <v>35</v>
      </c>
      <c r="P1" s="1" t="s">
        <v>27</v>
      </c>
      <c r="Q1" s="1" t="s">
        <v>23</v>
      </c>
      <c r="R1" s="1" t="s">
        <v>28</v>
      </c>
      <c r="S1" s="1" t="s">
        <v>29</v>
      </c>
      <c r="T1" s="2" t="s">
        <v>18</v>
      </c>
      <c r="U1" s="2" t="s">
        <v>23</v>
      </c>
      <c r="V1" s="2" t="s">
        <v>30</v>
      </c>
      <c r="W1" s="2" t="s">
        <v>23</v>
      </c>
      <c r="X1" s="2" t="s">
        <v>24</v>
      </c>
      <c r="Y1" s="2" t="s">
        <v>25</v>
      </c>
      <c r="Z1" s="2" t="s">
        <v>23</v>
      </c>
      <c r="AA1" s="2" t="s">
        <v>26</v>
      </c>
      <c r="AB1" s="2" t="s">
        <v>27</v>
      </c>
      <c r="AC1" s="2" t="s">
        <v>23</v>
      </c>
      <c r="AD1" s="2" t="s">
        <v>28</v>
      </c>
      <c r="AE1" s="2" t="s">
        <v>29</v>
      </c>
    </row>
    <row r="2" spans="1:31" ht="12.75">
      <c r="A2" s="5" t="s">
        <v>6</v>
      </c>
      <c r="B2" s="5" t="s">
        <v>7</v>
      </c>
      <c r="C2" s="5" t="s">
        <v>5</v>
      </c>
      <c r="D2" s="1">
        <v>148</v>
      </c>
      <c r="E2" s="7">
        <f>AVERAGE(D2:D4)</f>
        <v>156.66666666666666</v>
      </c>
      <c r="F2" s="7">
        <v>1</v>
      </c>
      <c r="G2" s="1">
        <v>19.9</v>
      </c>
      <c r="H2" s="7">
        <f>AVERAGE(G2:G4)</f>
        <v>20</v>
      </c>
      <c r="I2" s="1">
        <v>66472</v>
      </c>
      <c r="J2" s="7">
        <f>AVERAGE(I2:I4)</f>
        <v>66377.33333333333</v>
      </c>
      <c r="K2" s="7">
        <f>J2-E2</f>
        <v>66220.66666666666</v>
      </c>
      <c r="L2" s="1">
        <v>45885</v>
      </c>
      <c r="M2" s="7">
        <f>AVERAGE(L2:L4)</f>
        <v>45955.666666666664</v>
      </c>
      <c r="N2" s="7">
        <f>M2-E2</f>
        <v>45799</v>
      </c>
      <c r="O2" s="5">
        <f>LN(M2)</f>
        <v>10.735432442632185</v>
      </c>
      <c r="P2" s="8">
        <f>10*((-1)*LN(N2/K2))/H2</f>
        <v>0.18436517134985714</v>
      </c>
      <c r="Q2" s="7">
        <f>AVERAGE(P2:P19)</f>
        <v>0.18670364830322939</v>
      </c>
      <c r="R2" s="7">
        <f>(-1)*LN(0.1)/Q2</f>
        <v>12.3328339532732</v>
      </c>
      <c r="S2" s="7">
        <f>(-1)*LN(0.5)/Q2</f>
        <v>3.7125529514784312</v>
      </c>
      <c r="T2" s="2">
        <v>146</v>
      </c>
      <c r="U2" s="6">
        <f>AVERAGE(T2:T4)</f>
        <v>144</v>
      </c>
      <c r="V2" s="2">
        <v>35400</v>
      </c>
      <c r="W2" s="6">
        <f>AVERAGE(V2:V4)</f>
        <v>35366.666666666664</v>
      </c>
      <c r="X2" s="6">
        <f>W2-U2</f>
        <v>35222.666666666664</v>
      </c>
      <c r="Y2" s="2">
        <v>24700</v>
      </c>
      <c r="Z2" s="6">
        <f>AVERAGE(Y2:Y4)</f>
        <v>24733.333333333332</v>
      </c>
      <c r="AA2" s="6">
        <f>Z2-U2</f>
        <v>24589.333333333332</v>
      </c>
      <c r="AB2" s="6">
        <f>10*((-1)*LN(AA2/X2))/H2</f>
        <v>0.1796885350946254</v>
      </c>
      <c r="AC2" s="6">
        <f>AVERAGE(AB2:AB19)</f>
        <v>0.1763309320259224</v>
      </c>
      <c r="AD2" s="6">
        <f>(-1)*LN(0.1)/AC2</f>
        <v>13.058316351753545</v>
      </c>
      <c r="AE2" s="6">
        <f>(-1)*LN(0.5)/AC2</f>
        <v>3.930944914747265</v>
      </c>
    </row>
    <row r="3" spans="1:31" ht="12.75">
      <c r="A3" s="5"/>
      <c r="B3" s="5"/>
      <c r="C3" s="5"/>
      <c r="D3" s="1">
        <v>156</v>
      </c>
      <c r="E3" s="7"/>
      <c r="F3" s="7"/>
      <c r="G3" s="1">
        <v>20.3</v>
      </c>
      <c r="H3" s="7"/>
      <c r="I3" s="1">
        <v>66437</v>
      </c>
      <c r="J3" s="7"/>
      <c r="K3" s="7"/>
      <c r="L3" s="1">
        <v>46143</v>
      </c>
      <c r="M3" s="7"/>
      <c r="N3" s="7"/>
      <c r="O3" s="5"/>
      <c r="P3" s="9"/>
      <c r="Q3" s="7"/>
      <c r="R3" s="7"/>
      <c r="S3" s="7"/>
      <c r="T3" s="2">
        <v>135</v>
      </c>
      <c r="U3" s="6"/>
      <c r="V3" s="2">
        <v>35300</v>
      </c>
      <c r="W3" s="6"/>
      <c r="X3" s="6"/>
      <c r="Y3" s="2">
        <v>24800</v>
      </c>
      <c r="Z3" s="6"/>
      <c r="AA3" s="6"/>
      <c r="AB3" s="6"/>
      <c r="AC3" s="6"/>
      <c r="AD3" s="6"/>
      <c r="AE3" s="6"/>
    </row>
    <row r="4" spans="1:31" ht="12.75">
      <c r="A4" s="5"/>
      <c r="B4" s="5"/>
      <c r="C4" s="5"/>
      <c r="D4" s="1">
        <v>166</v>
      </c>
      <c r="E4" s="7"/>
      <c r="F4" s="7"/>
      <c r="G4" s="1">
        <v>19.8</v>
      </c>
      <c r="H4" s="7"/>
      <c r="I4" s="1">
        <v>66223</v>
      </c>
      <c r="J4" s="7"/>
      <c r="K4" s="7"/>
      <c r="L4" s="1">
        <v>45839</v>
      </c>
      <c r="M4" s="7"/>
      <c r="N4" s="7"/>
      <c r="O4" s="5"/>
      <c r="P4" s="10"/>
      <c r="Q4" s="7"/>
      <c r="R4" s="7"/>
      <c r="S4" s="7"/>
      <c r="T4" s="2">
        <v>151</v>
      </c>
      <c r="U4" s="6"/>
      <c r="V4" s="2">
        <v>35400</v>
      </c>
      <c r="W4" s="6"/>
      <c r="X4" s="6"/>
      <c r="Y4" s="2">
        <v>24700</v>
      </c>
      <c r="Z4" s="6"/>
      <c r="AA4" s="6"/>
      <c r="AB4" s="6"/>
      <c r="AC4" s="6"/>
      <c r="AD4" s="6"/>
      <c r="AE4" s="6"/>
    </row>
    <row r="5" spans="1:31" ht="12.75">
      <c r="A5" s="5"/>
      <c r="B5" s="5"/>
      <c r="C5" s="5"/>
      <c r="D5" s="1"/>
      <c r="E5" s="7"/>
      <c r="F5" s="7">
        <v>2</v>
      </c>
      <c r="G5" s="1">
        <v>41.4</v>
      </c>
      <c r="H5" s="7">
        <f>AVERAGE(G5:G7)</f>
        <v>41.300000000000004</v>
      </c>
      <c r="I5" s="7"/>
      <c r="J5" s="7"/>
      <c r="K5" s="7"/>
      <c r="L5" s="1">
        <v>30014</v>
      </c>
      <c r="M5" s="7">
        <f>AVERAGE(L5:L7)</f>
        <v>30072.333333333332</v>
      </c>
      <c r="N5" s="7">
        <f>M5-E2</f>
        <v>29915.666666666664</v>
      </c>
      <c r="O5" s="5">
        <f>LN(M5)</f>
        <v>10.311360869690873</v>
      </c>
      <c r="P5" s="8">
        <f>10*((-1)*LN(N5/K2)/H5)</f>
        <v>0.19239958536624316</v>
      </c>
      <c r="Q5" s="7"/>
      <c r="R5" s="7"/>
      <c r="S5" s="7"/>
      <c r="T5" s="6"/>
      <c r="U5" s="6"/>
      <c r="V5" s="6"/>
      <c r="W5" s="6"/>
      <c r="X5" s="6"/>
      <c r="Y5" s="2">
        <v>16800</v>
      </c>
      <c r="Z5" s="6">
        <f>AVERAGE(Y5:Y7)</f>
        <v>16766.666666666668</v>
      </c>
      <c r="AA5" s="6">
        <f>Z5-U2</f>
        <v>16622.666666666668</v>
      </c>
      <c r="AB5" s="6">
        <f>10*((-1)*LN(AA5/X2)/H5)</f>
        <v>0.1818214501073516</v>
      </c>
      <c r="AC5" s="6"/>
      <c r="AD5" s="6"/>
      <c r="AE5" s="6"/>
    </row>
    <row r="6" spans="1:31" ht="12.75">
      <c r="A6" s="5"/>
      <c r="B6" s="5"/>
      <c r="C6" s="5"/>
      <c r="D6" s="1"/>
      <c r="E6" s="7"/>
      <c r="F6" s="7"/>
      <c r="G6" s="1">
        <v>41.4</v>
      </c>
      <c r="H6" s="7"/>
      <c r="I6" s="7"/>
      <c r="J6" s="7"/>
      <c r="K6" s="7"/>
      <c r="L6" s="1">
        <v>29886</v>
      </c>
      <c r="M6" s="7"/>
      <c r="N6" s="7"/>
      <c r="O6" s="5"/>
      <c r="P6" s="9"/>
      <c r="Q6" s="7"/>
      <c r="R6" s="7"/>
      <c r="S6" s="7"/>
      <c r="T6" s="6"/>
      <c r="U6" s="6"/>
      <c r="V6" s="6"/>
      <c r="W6" s="6"/>
      <c r="X6" s="6"/>
      <c r="Y6" s="2">
        <v>16800</v>
      </c>
      <c r="Z6" s="6"/>
      <c r="AA6" s="6"/>
      <c r="AB6" s="6"/>
      <c r="AC6" s="6"/>
      <c r="AD6" s="6"/>
      <c r="AE6" s="6"/>
    </row>
    <row r="7" spans="1:31" ht="12.75">
      <c r="A7" s="5"/>
      <c r="B7" s="5"/>
      <c r="C7" s="5"/>
      <c r="D7" s="1"/>
      <c r="E7" s="7"/>
      <c r="F7" s="7"/>
      <c r="G7" s="1">
        <v>41.1</v>
      </c>
      <c r="H7" s="7"/>
      <c r="I7" s="7"/>
      <c r="J7" s="7"/>
      <c r="K7" s="7"/>
      <c r="L7" s="1">
        <v>30317</v>
      </c>
      <c r="M7" s="7"/>
      <c r="N7" s="7"/>
      <c r="O7" s="5"/>
      <c r="P7" s="10"/>
      <c r="Q7" s="7"/>
      <c r="R7" s="7"/>
      <c r="S7" s="7"/>
      <c r="T7" s="6"/>
      <c r="U7" s="6"/>
      <c r="V7" s="6"/>
      <c r="W7" s="6"/>
      <c r="X7" s="6"/>
      <c r="Y7" s="2">
        <v>16700</v>
      </c>
      <c r="Z7" s="6"/>
      <c r="AA7" s="6"/>
      <c r="AB7" s="6"/>
      <c r="AC7" s="6"/>
      <c r="AD7" s="6"/>
      <c r="AE7" s="6"/>
    </row>
    <row r="8" spans="1:31" ht="12.75">
      <c r="A8" s="5"/>
      <c r="B8" s="5"/>
      <c r="C8" s="5"/>
      <c r="D8" s="1"/>
      <c r="E8" s="7"/>
      <c r="F8" s="7">
        <v>3</v>
      </c>
      <c r="G8" s="1">
        <v>60.5</v>
      </c>
      <c r="H8" s="7">
        <f>AVERAGE(G8:G10)</f>
        <v>60.5</v>
      </c>
      <c r="I8" s="7"/>
      <c r="J8" s="7"/>
      <c r="K8" s="7"/>
      <c r="L8" s="1">
        <v>22032</v>
      </c>
      <c r="M8" s="7">
        <f>AVERAGE(L8:L10)</f>
        <v>22068.333333333332</v>
      </c>
      <c r="N8" s="7">
        <f>M8-E2</f>
        <v>21911.666666666664</v>
      </c>
      <c r="O8" s="5">
        <f>LN(M8)</f>
        <v>10.001898979105748</v>
      </c>
      <c r="P8" s="8">
        <f>10*((-1)*LN(N8/K2))/H8</f>
        <v>0.18280551736196587</v>
      </c>
      <c r="Q8" s="7"/>
      <c r="R8" s="7"/>
      <c r="S8" s="7"/>
      <c r="T8" s="6"/>
      <c r="U8" s="6"/>
      <c r="V8" s="6"/>
      <c r="W8" s="6"/>
      <c r="X8" s="6"/>
      <c r="Y8" s="2">
        <v>12500</v>
      </c>
      <c r="Z8" s="6">
        <f>AVERAGE(Y8:Y10)</f>
        <v>12456.666666666666</v>
      </c>
      <c r="AA8" s="6">
        <f>Z8-U2</f>
        <v>12312.666666666666</v>
      </c>
      <c r="AB8" s="6">
        <f>10*((-1)*LN(AA8/X2))/H8</f>
        <v>0.17372913586320188</v>
      </c>
      <c r="AC8" s="6"/>
      <c r="AD8" s="6"/>
      <c r="AE8" s="6"/>
    </row>
    <row r="9" spans="1:31" ht="12.75">
      <c r="A9" s="5"/>
      <c r="B9" s="5"/>
      <c r="C9" s="5"/>
      <c r="D9" s="1"/>
      <c r="E9" s="7"/>
      <c r="F9" s="7"/>
      <c r="G9" s="1">
        <v>60.7</v>
      </c>
      <c r="H9" s="7"/>
      <c r="I9" s="7"/>
      <c r="J9" s="7"/>
      <c r="K9" s="7"/>
      <c r="L9" s="1">
        <v>21932</v>
      </c>
      <c r="M9" s="7"/>
      <c r="N9" s="7"/>
      <c r="O9" s="5"/>
      <c r="P9" s="9"/>
      <c r="Q9" s="7"/>
      <c r="R9" s="7"/>
      <c r="S9" s="7"/>
      <c r="T9" s="6"/>
      <c r="U9" s="6"/>
      <c r="V9" s="6"/>
      <c r="W9" s="6"/>
      <c r="X9" s="6"/>
      <c r="Y9" s="2">
        <v>12400</v>
      </c>
      <c r="Z9" s="6"/>
      <c r="AA9" s="6"/>
      <c r="AB9" s="6"/>
      <c r="AC9" s="6"/>
      <c r="AD9" s="6"/>
      <c r="AE9" s="6"/>
    </row>
    <row r="10" spans="1:31" ht="12.75">
      <c r="A10" s="5"/>
      <c r="B10" s="5"/>
      <c r="C10" s="5"/>
      <c r="D10" s="1"/>
      <c r="E10" s="7"/>
      <c r="F10" s="7"/>
      <c r="G10" s="1">
        <v>60.3</v>
      </c>
      <c r="H10" s="7"/>
      <c r="I10" s="7"/>
      <c r="J10" s="7"/>
      <c r="K10" s="7"/>
      <c r="L10" s="1">
        <v>22241</v>
      </c>
      <c r="M10" s="7"/>
      <c r="N10" s="7"/>
      <c r="O10" s="5"/>
      <c r="P10" s="10"/>
      <c r="Q10" s="7"/>
      <c r="R10" s="7"/>
      <c r="S10" s="7"/>
      <c r="T10" s="6"/>
      <c r="U10" s="6"/>
      <c r="V10" s="6"/>
      <c r="W10" s="6"/>
      <c r="X10" s="6"/>
      <c r="Y10" s="2">
        <v>12470</v>
      </c>
      <c r="Z10" s="6"/>
      <c r="AA10" s="6"/>
      <c r="AB10" s="6"/>
      <c r="AC10" s="6"/>
      <c r="AD10" s="6"/>
      <c r="AE10" s="6"/>
    </row>
    <row r="11" spans="1:31" ht="12.75">
      <c r="A11" s="5"/>
      <c r="B11" s="5"/>
      <c r="C11" s="5"/>
      <c r="D11" s="1"/>
      <c r="E11" s="7"/>
      <c r="F11" s="7">
        <v>4</v>
      </c>
      <c r="G11" s="1">
        <v>79.3</v>
      </c>
      <c r="H11" s="7">
        <f>AVERAGE(G11:G13)</f>
        <v>79.13333333333333</v>
      </c>
      <c r="I11" s="7"/>
      <c r="J11" s="7"/>
      <c r="K11" s="7"/>
      <c r="L11" s="1">
        <v>15008</v>
      </c>
      <c r="M11" s="7">
        <f>AVERAGE(L11:L13)</f>
        <v>14875.666666666666</v>
      </c>
      <c r="N11" s="7">
        <f>M11-E2</f>
        <v>14719</v>
      </c>
      <c r="O11" s="5">
        <f>LN(M11)</f>
        <v>9.607482047336708</v>
      </c>
      <c r="P11" s="8">
        <f>10*(-1)*LN(N11/K2)/H11</f>
        <v>0.19004044944944004</v>
      </c>
      <c r="Q11" s="7"/>
      <c r="R11" s="7"/>
      <c r="S11" s="7"/>
      <c r="T11" s="6"/>
      <c r="U11" s="6"/>
      <c r="V11" s="6"/>
      <c r="W11" s="6"/>
      <c r="X11" s="6"/>
      <c r="Y11" s="2">
        <v>8770</v>
      </c>
      <c r="Z11" s="6">
        <f>AVERAGE(Y11:Y13)</f>
        <v>8793.333333333334</v>
      </c>
      <c r="AA11" s="6">
        <f>Z11-U2</f>
        <v>8649.333333333334</v>
      </c>
      <c r="AB11" s="6">
        <f>10*(-1)*LN(AA11/X2)/H11</f>
        <v>0.17744830262113923</v>
      </c>
      <c r="AC11" s="6"/>
      <c r="AD11" s="6"/>
      <c r="AE11" s="6"/>
    </row>
    <row r="12" spans="1:31" ht="12.75">
      <c r="A12" s="5"/>
      <c r="B12" s="5"/>
      <c r="C12" s="5"/>
      <c r="D12" s="1"/>
      <c r="E12" s="7"/>
      <c r="F12" s="7"/>
      <c r="G12" s="1">
        <v>79.6</v>
      </c>
      <c r="H12" s="7"/>
      <c r="I12" s="7"/>
      <c r="J12" s="7"/>
      <c r="K12" s="7"/>
      <c r="L12" s="1">
        <v>14728</v>
      </c>
      <c r="M12" s="7"/>
      <c r="N12" s="7"/>
      <c r="O12" s="5"/>
      <c r="P12" s="9"/>
      <c r="Q12" s="7"/>
      <c r="R12" s="7"/>
      <c r="S12" s="7"/>
      <c r="T12" s="6"/>
      <c r="U12" s="6"/>
      <c r="V12" s="6"/>
      <c r="W12" s="6"/>
      <c r="X12" s="6"/>
      <c r="Y12" s="2">
        <v>8820</v>
      </c>
      <c r="Z12" s="6"/>
      <c r="AA12" s="6"/>
      <c r="AB12" s="6"/>
      <c r="AC12" s="6"/>
      <c r="AD12" s="6"/>
      <c r="AE12" s="6"/>
    </row>
    <row r="13" spans="1:31" ht="12.75">
      <c r="A13" s="5"/>
      <c r="B13" s="5"/>
      <c r="C13" s="5"/>
      <c r="D13" s="1"/>
      <c r="E13" s="7"/>
      <c r="F13" s="7"/>
      <c r="G13" s="1">
        <v>78.5</v>
      </c>
      <c r="H13" s="7"/>
      <c r="I13" s="7"/>
      <c r="J13" s="7"/>
      <c r="K13" s="7"/>
      <c r="L13" s="1">
        <v>14891</v>
      </c>
      <c r="M13" s="7"/>
      <c r="N13" s="7"/>
      <c r="O13" s="5"/>
      <c r="P13" s="10"/>
      <c r="Q13" s="7"/>
      <c r="R13" s="7"/>
      <c r="S13" s="7"/>
      <c r="T13" s="6"/>
      <c r="U13" s="6"/>
      <c r="V13" s="6"/>
      <c r="W13" s="6"/>
      <c r="X13" s="6"/>
      <c r="Y13" s="2">
        <v>8790</v>
      </c>
      <c r="Z13" s="6"/>
      <c r="AA13" s="6"/>
      <c r="AB13" s="6"/>
      <c r="AC13" s="6"/>
      <c r="AD13" s="6"/>
      <c r="AE13" s="6"/>
    </row>
    <row r="14" spans="1:31" ht="12.75">
      <c r="A14" s="5"/>
      <c r="B14" s="5"/>
      <c r="C14" s="5"/>
      <c r="D14" s="1"/>
      <c r="E14" s="7"/>
      <c r="F14" s="7">
        <v>5</v>
      </c>
      <c r="G14" s="7"/>
      <c r="H14" s="7">
        <f>SUM(H2,H11)</f>
        <v>99.13333333333333</v>
      </c>
      <c r="I14" s="7"/>
      <c r="J14" s="7"/>
      <c r="K14" s="7"/>
      <c r="L14" s="1">
        <v>10542</v>
      </c>
      <c r="M14" s="7">
        <f>AVERAGE(L14:L16)</f>
        <v>10665</v>
      </c>
      <c r="N14" s="7">
        <f>M14-E2</f>
        <v>10508.333333333334</v>
      </c>
      <c r="O14" s="5">
        <f>LN(M14)</f>
        <v>9.274722630905451</v>
      </c>
      <c r="P14" s="8">
        <f>10*(-1)*LN(N14/K2)/H14</f>
        <v>0.18569172895132596</v>
      </c>
      <c r="Q14" s="7"/>
      <c r="R14" s="7"/>
      <c r="S14" s="7"/>
      <c r="T14" s="6"/>
      <c r="U14" s="6"/>
      <c r="V14" s="6"/>
      <c r="W14" s="6"/>
      <c r="X14" s="6"/>
      <c r="Y14" s="2">
        <v>6380</v>
      </c>
      <c r="Z14" s="6">
        <f>AVERAGE(Y14:Y16)</f>
        <v>6366.666666666667</v>
      </c>
      <c r="AA14" s="6">
        <f>Z14-U2</f>
        <v>6222.666666666667</v>
      </c>
      <c r="AB14" s="6">
        <f>10*(-1)*LN(AA14/X2)/H14</f>
        <v>0.1748646209151165</v>
      </c>
      <c r="AC14" s="6"/>
      <c r="AD14" s="6"/>
      <c r="AE14" s="6"/>
    </row>
    <row r="15" spans="1:31" ht="12.75">
      <c r="A15" s="5"/>
      <c r="B15" s="5"/>
      <c r="C15" s="5"/>
      <c r="D15" s="1"/>
      <c r="E15" s="7"/>
      <c r="F15" s="7"/>
      <c r="G15" s="7"/>
      <c r="H15" s="7"/>
      <c r="I15" s="7"/>
      <c r="J15" s="7"/>
      <c r="K15" s="7"/>
      <c r="L15" s="1">
        <v>10785</v>
      </c>
      <c r="M15" s="7"/>
      <c r="N15" s="7"/>
      <c r="O15" s="5"/>
      <c r="P15" s="9"/>
      <c r="Q15" s="7"/>
      <c r="R15" s="7"/>
      <c r="S15" s="7"/>
      <c r="T15" s="6"/>
      <c r="U15" s="6"/>
      <c r="V15" s="6"/>
      <c r="W15" s="6"/>
      <c r="X15" s="6"/>
      <c r="Y15" s="2">
        <v>6370</v>
      </c>
      <c r="Z15" s="6"/>
      <c r="AA15" s="6"/>
      <c r="AB15" s="6"/>
      <c r="AC15" s="6"/>
      <c r="AD15" s="6"/>
      <c r="AE15" s="6"/>
    </row>
    <row r="16" spans="1:31" ht="12.75">
      <c r="A16" s="5"/>
      <c r="B16" s="5"/>
      <c r="C16" s="5"/>
      <c r="D16" s="1"/>
      <c r="E16" s="7"/>
      <c r="F16" s="7"/>
      <c r="G16" s="7"/>
      <c r="H16" s="7"/>
      <c r="I16" s="7"/>
      <c r="J16" s="7"/>
      <c r="K16" s="7"/>
      <c r="L16" s="1">
        <v>10668</v>
      </c>
      <c r="M16" s="7"/>
      <c r="N16" s="7"/>
      <c r="O16" s="5"/>
      <c r="P16" s="10"/>
      <c r="Q16" s="7"/>
      <c r="R16" s="7"/>
      <c r="S16" s="7"/>
      <c r="T16" s="6"/>
      <c r="U16" s="6"/>
      <c r="V16" s="6"/>
      <c r="W16" s="6"/>
      <c r="X16" s="6"/>
      <c r="Y16" s="2">
        <v>6350</v>
      </c>
      <c r="Z16" s="6"/>
      <c r="AA16" s="6"/>
      <c r="AB16" s="6"/>
      <c r="AC16" s="6"/>
      <c r="AD16" s="6"/>
      <c r="AE16" s="6"/>
    </row>
    <row r="17" spans="1:31" ht="12.75">
      <c r="A17" s="5"/>
      <c r="B17" s="5"/>
      <c r="C17" s="5"/>
      <c r="D17" s="1"/>
      <c r="E17" s="7"/>
      <c r="F17" s="7">
        <v>6</v>
      </c>
      <c r="G17" s="7"/>
      <c r="H17" s="7">
        <f>H5+H11</f>
        <v>120.43333333333334</v>
      </c>
      <c r="I17" s="7"/>
      <c r="J17" s="7"/>
      <c r="K17" s="7"/>
      <c r="L17" s="1">
        <v>7255</v>
      </c>
      <c r="M17" s="7">
        <f>AVERAGE(L17:L19)</f>
        <v>7298.333333333333</v>
      </c>
      <c r="N17" s="7">
        <f>M17-E2</f>
        <v>7141.666666666666</v>
      </c>
      <c r="O17" s="5">
        <f>LN(M17)</f>
        <v>8.895401290567388</v>
      </c>
      <c r="P17" s="8">
        <f>10*(-1)*LN(N17/K2)/H17</f>
        <v>0.18491943734054395</v>
      </c>
      <c r="Q17" s="7"/>
      <c r="R17" s="7"/>
      <c r="S17" s="7"/>
      <c r="T17" s="6"/>
      <c r="U17" s="6"/>
      <c r="V17" s="6"/>
      <c r="W17" s="6"/>
      <c r="X17" s="6"/>
      <c r="Y17" s="2">
        <v>4780</v>
      </c>
      <c r="Z17" s="6">
        <f>AVERAGE(Y17:Y19)</f>
        <v>4666.666666666667</v>
      </c>
      <c r="AA17" s="6">
        <f>Z17-U2</f>
        <v>4522.666666666667</v>
      </c>
      <c r="AB17" s="6">
        <f>10*(-1)*LN(AA17/X2)/H17</f>
        <v>0.17043354755409992</v>
      </c>
      <c r="AC17" s="6"/>
      <c r="AD17" s="6"/>
      <c r="AE17" s="6"/>
    </row>
    <row r="18" spans="1:31" ht="12.75">
      <c r="A18" s="5"/>
      <c r="B18" s="5"/>
      <c r="C18" s="5"/>
      <c r="D18" s="1"/>
      <c r="E18" s="7"/>
      <c r="F18" s="7"/>
      <c r="G18" s="7"/>
      <c r="H18" s="7"/>
      <c r="I18" s="7"/>
      <c r="J18" s="7"/>
      <c r="K18" s="7"/>
      <c r="L18" s="1">
        <v>7386</v>
      </c>
      <c r="M18" s="7"/>
      <c r="N18" s="7"/>
      <c r="O18" s="5"/>
      <c r="P18" s="9"/>
      <c r="Q18" s="7"/>
      <c r="R18" s="7"/>
      <c r="S18" s="7"/>
      <c r="T18" s="6"/>
      <c r="U18" s="6"/>
      <c r="V18" s="6"/>
      <c r="W18" s="6"/>
      <c r="X18" s="6"/>
      <c r="Y18" s="2">
        <v>4620</v>
      </c>
      <c r="Z18" s="6"/>
      <c r="AA18" s="6"/>
      <c r="AB18" s="6"/>
      <c r="AC18" s="6"/>
      <c r="AD18" s="6"/>
      <c r="AE18" s="6"/>
    </row>
    <row r="19" spans="1:31" ht="12.75">
      <c r="A19" s="5"/>
      <c r="B19" s="5"/>
      <c r="C19" s="5"/>
      <c r="D19" s="1"/>
      <c r="E19" s="7"/>
      <c r="F19" s="7"/>
      <c r="G19" s="7"/>
      <c r="H19" s="7"/>
      <c r="I19" s="7"/>
      <c r="J19" s="7"/>
      <c r="K19" s="7"/>
      <c r="L19" s="1">
        <v>7254</v>
      </c>
      <c r="M19" s="7"/>
      <c r="N19" s="7"/>
      <c r="O19" s="5"/>
      <c r="P19" s="10"/>
      <c r="Q19" s="7"/>
      <c r="R19" s="7"/>
      <c r="S19" s="7"/>
      <c r="T19" s="6"/>
      <c r="U19" s="6"/>
      <c r="V19" s="6"/>
      <c r="W19" s="6"/>
      <c r="X19" s="6"/>
      <c r="Y19" s="2">
        <v>4600</v>
      </c>
      <c r="Z19" s="6"/>
      <c r="AA19" s="6"/>
      <c r="AB19" s="6"/>
      <c r="AC19" s="6"/>
      <c r="AD19" s="6"/>
      <c r="AE19" s="6"/>
    </row>
    <row r="22" ht="12.75">
      <c r="W22" s="3"/>
    </row>
    <row r="25" spans="9:10" ht="12.75">
      <c r="I25" t="s">
        <v>36</v>
      </c>
      <c r="J25">
        <f>CORREL(H2:H19,O2:O19)</f>
        <v>-0.9995172261472991</v>
      </c>
    </row>
  </sheetData>
  <sheetProtection/>
  <mergeCells count="73">
    <mergeCell ref="N14:N16"/>
    <mergeCell ref="P14:P16"/>
    <mergeCell ref="F17:F19"/>
    <mergeCell ref="H17:H19"/>
    <mergeCell ref="M17:M19"/>
    <mergeCell ref="N17:N19"/>
    <mergeCell ref="P17:P19"/>
    <mergeCell ref="O14:O16"/>
    <mergeCell ref="O17:O19"/>
    <mergeCell ref="R2:R19"/>
    <mergeCell ref="S2:S19"/>
    <mergeCell ref="F5:F7"/>
    <mergeCell ref="H5:H7"/>
    <mergeCell ref="M5:M7"/>
    <mergeCell ref="N5:N7"/>
    <mergeCell ref="P5:P7"/>
    <mergeCell ref="F8:F10"/>
    <mergeCell ref="H8:H10"/>
    <mergeCell ref="M8:M10"/>
    <mergeCell ref="M2:M4"/>
    <mergeCell ref="N2:N4"/>
    <mergeCell ref="P2:P4"/>
    <mergeCell ref="Q2:Q19"/>
    <mergeCell ref="N8:N10"/>
    <mergeCell ref="P8:P10"/>
    <mergeCell ref="M11:M13"/>
    <mergeCell ref="N11:N13"/>
    <mergeCell ref="P11:P13"/>
    <mergeCell ref="M14:M16"/>
    <mergeCell ref="J2:J19"/>
    <mergeCell ref="K2:K19"/>
    <mergeCell ref="F11:F13"/>
    <mergeCell ref="H11:H13"/>
    <mergeCell ref="F14:F16"/>
    <mergeCell ref="G14:G19"/>
    <mergeCell ref="H14:H16"/>
    <mergeCell ref="I5:I19"/>
    <mergeCell ref="A2:A19"/>
    <mergeCell ref="B2:B19"/>
    <mergeCell ref="C2:C19"/>
    <mergeCell ref="E2:E19"/>
    <mergeCell ref="F2:F4"/>
    <mergeCell ref="H2:H4"/>
    <mergeCell ref="Z14:Z16"/>
    <mergeCell ref="AA14:AA16"/>
    <mergeCell ref="AB14:AB16"/>
    <mergeCell ref="Z17:Z19"/>
    <mergeCell ref="U2:U19"/>
    <mergeCell ref="W2:W19"/>
    <mergeCell ref="X2:X19"/>
    <mergeCell ref="V5:V19"/>
    <mergeCell ref="AA17:AA19"/>
    <mergeCell ref="AB17:AB19"/>
    <mergeCell ref="AE2:AE19"/>
    <mergeCell ref="Z5:Z7"/>
    <mergeCell ref="AA5:AA7"/>
    <mergeCell ref="AB5:AB7"/>
    <mergeCell ref="Z8:Z10"/>
    <mergeCell ref="AA8:AA10"/>
    <mergeCell ref="AB8:AB10"/>
    <mergeCell ref="Z11:Z13"/>
    <mergeCell ref="Z2:Z4"/>
    <mergeCell ref="AA2:AA4"/>
    <mergeCell ref="O2:O4"/>
    <mergeCell ref="O5:O7"/>
    <mergeCell ref="O8:O10"/>
    <mergeCell ref="O11:O13"/>
    <mergeCell ref="AC2:AC19"/>
    <mergeCell ref="AD2:AD19"/>
    <mergeCell ref="T5:T19"/>
    <mergeCell ref="AB2:AB4"/>
    <mergeCell ref="AA11:AA13"/>
    <mergeCell ref="AB11:AB1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O1" sqref="O1:O19"/>
    </sheetView>
  </sheetViews>
  <sheetFormatPr defaultColWidth="9.140625" defaultRowHeight="12.75"/>
  <sheetData>
    <row r="1" spans="1:31" ht="12.75">
      <c r="A1" t="s">
        <v>14</v>
      </c>
      <c r="B1" t="s">
        <v>15</v>
      </c>
      <c r="C1" t="s">
        <v>16</v>
      </c>
      <c r="D1" t="s">
        <v>17</v>
      </c>
      <c r="E1" t="s">
        <v>23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23</v>
      </c>
      <c r="N1" t="s">
        <v>26</v>
      </c>
      <c r="O1" t="s">
        <v>35</v>
      </c>
      <c r="P1" t="s">
        <v>27</v>
      </c>
      <c r="Q1" t="s">
        <v>23</v>
      </c>
      <c r="R1" t="s">
        <v>28</v>
      </c>
      <c r="S1" t="s">
        <v>29</v>
      </c>
      <c r="T1" s="2" t="s">
        <v>18</v>
      </c>
      <c r="U1" s="2" t="s">
        <v>23</v>
      </c>
      <c r="V1" s="2" t="s">
        <v>30</v>
      </c>
      <c r="W1" s="2" t="s">
        <v>23</v>
      </c>
      <c r="X1" s="2" t="s">
        <v>24</v>
      </c>
      <c r="Y1" s="2" t="s">
        <v>25</v>
      </c>
      <c r="Z1" s="2" t="s">
        <v>23</v>
      </c>
      <c r="AA1" s="2" t="s">
        <v>26</v>
      </c>
      <c r="AB1" s="2" t="s">
        <v>27</v>
      </c>
      <c r="AC1" s="2" t="s">
        <v>23</v>
      </c>
      <c r="AD1" s="2" t="s">
        <v>28</v>
      </c>
      <c r="AE1" s="2" t="s">
        <v>29</v>
      </c>
    </row>
    <row r="2" spans="1:31" ht="12.75">
      <c r="A2" s="5" t="s">
        <v>6</v>
      </c>
      <c r="B2" s="5" t="s">
        <v>10</v>
      </c>
      <c r="C2" s="5" t="s">
        <v>4</v>
      </c>
      <c r="D2">
        <v>146</v>
      </c>
      <c r="E2" s="5">
        <f>AVERAGE(D2:D4)</f>
        <v>150.66666666666666</v>
      </c>
      <c r="F2" s="5">
        <v>1</v>
      </c>
      <c r="G2">
        <v>21.5</v>
      </c>
      <c r="H2" s="5">
        <f>AVERAGE(G2:G4)</f>
        <v>20.466666666666665</v>
      </c>
      <c r="I2">
        <v>62069</v>
      </c>
      <c r="J2" s="5">
        <f>AVERAGE(I2:I4)</f>
        <v>62636</v>
      </c>
      <c r="K2" s="5">
        <f>J2-E2</f>
        <v>62485.333333333336</v>
      </c>
      <c r="L2">
        <v>43177</v>
      </c>
      <c r="M2" s="5">
        <f>AVERAGE(L2:L4)</f>
        <v>42884.333333333336</v>
      </c>
      <c r="N2" s="5">
        <f>M2-E2</f>
        <v>42733.66666666667</v>
      </c>
      <c r="O2" s="5">
        <f>LN(M2)</f>
        <v>10.666261847852677</v>
      </c>
      <c r="P2" s="5">
        <f>10*((-1)*LN(N2/K2))/H2</f>
        <v>0.18564078490412458</v>
      </c>
      <c r="Q2" s="5">
        <f>AVERAGE(P2:P19)</f>
        <v>0.1952995856036994</v>
      </c>
      <c r="R2" s="5">
        <f>(-1)*LN(0.1)/Q2</f>
        <v>11.790015252087814</v>
      </c>
      <c r="S2" s="5">
        <f>(-1)*LN(0.5)/Q2</f>
        <v>3.549148240214267</v>
      </c>
      <c r="T2" s="2">
        <v>135</v>
      </c>
      <c r="U2" s="6">
        <f>AVERAGE(T2:T4)</f>
        <v>137.66666666666666</v>
      </c>
      <c r="V2" s="2">
        <v>35240</v>
      </c>
      <c r="W2" s="6">
        <f>AVERAGE(V2:V4)</f>
        <v>35280</v>
      </c>
      <c r="X2" s="6">
        <f>W2-U2</f>
        <v>35142.333333333336</v>
      </c>
      <c r="Y2" s="2">
        <v>23500</v>
      </c>
      <c r="Z2" s="6">
        <f>AVERAGE(Y2:Y4)</f>
        <v>23533.333333333332</v>
      </c>
      <c r="AA2" s="6">
        <f>Z2-U2</f>
        <v>23395.666666666664</v>
      </c>
      <c r="AB2" s="6">
        <f>10*((-1)*LN(AA2/X2))/H2</f>
        <v>0.1987894111990252</v>
      </c>
      <c r="AC2" s="6">
        <f>AVERAGE(AB2:AB19)</f>
        <v>0.18398984884164937</v>
      </c>
      <c r="AD2" s="6">
        <f>(-1)*LN(0.1)/AC2</f>
        <v>12.514739848369365</v>
      </c>
      <c r="AE2" s="6">
        <f>(-1)*LN(0.5)/AC2</f>
        <v>3.767312082290483</v>
      </c>
    </row>
    <row r="3" spans="1:31" ht="12.75">
      <c r="A3" s="5"/>
      <c r="B3" s="5"/>
      <c r="C3" s="5"/>
      <c r="D3">
        <v>150</v>
      </c>
      <c r="E3" s="5"/>
      <c r="F3" s="5"/>
      <c r="G3">
        <v>19.9</v>
      </c>
      <c r="H3" s="5"/>
      <c r="I3">
        <v>62964</v>
      </c>
      <c r="J3" s="5"/>
      <c r="K3" s="5"/>
      <c r="L3">
        <v>42709</v>
      </c>
      <c r="M3" s="5"/>
      <c r="N3" s="5"/>
      <c r="O3" s="5"/>
      <c r="P3" s="5"/>
      <c r="Q3" s="5"/>
      <c r="R3" s="5"/>
      <c r="S3" s="5"/>
      <c r="T3" s="2">
        <v>144</v>
      </c>
      <c r="U3" s="6"/>
      <c r="V3" s="2">
        <v>35200</v>
      </c>
      <c r="W3" s="6"/>
      <c r="X3" s="6"/>
      <c r="Y3" s="2">
        <v>23600</v>
      </c>
      <c r="Z3" s="6"/>
      <c r="AA3" s="6"/>
      <c r="AB3" s="6"/>
      <c r="AC3" s="6"/>
      <c r="AD3" s="6"/>
      <c r="AE3" s="6"/>
    </row>
    <row r="4" spans="1:31" ht="12.75">
      <c r="A4" s="5"/>
      <c r="B4" s="5"/>
      <c r="C4" s="5"/>
      <c r="D4">
        <v>156</v>
      </c>
      <c r="E4" s="5"/>
      <c r="F4" s="5"/>
      <c r="G4">
        <v>20</v>
      </c>
      <c r="H4" s="5"/>
      <c r="I4">
        <v>62875</v>
      </c>
      <c r="J4" s="5"/>
      <c r="K4" s="5"/>
      <c r="L4">
        <v>42767</v>
      </c>
      <c r="M4" s="5"/>
      <c r="N4" s="5"/>
      <c r="O4" s="5"/>
      <c r="P4" s="5"/>
      <c r="Q4" s="5"/>
      <c r="R4" s="5"/>
      <c r="S4" s="5"/>
      <c r="T4" s="2">
        <v>134</v>
      </c>
      <c r="U4" s="6"/>
      <c r="V4" s="2">
        <v>35400</v>
      </c>
      <c r="W4" s="6"/>
      <c r="X4" s="6"/>
      <c r="Y4" s="2">
        <v>23500</v>
      </c>
      <c r="Z4" s="6"/>
      <c r="AA4" s="6"/>
      <c r="AB4" s="6"/>
      <c r="AC4" s="6"/>
      <c r="AD4" s="6"/>
      <c r="AE4" s="6"/>
    </row>
    <row r="5" spans="1:31" ht="12.75">
      <c r="A5" s="5"/>
      <c r="B5" s="5"/>
      <c r="C5" s="5"/>
      <c r="E5" s="5"/>
      <c r="F5" s="5">
        <v>2</v>
      </c>
      <c r="G5">
        <v>40.7</v>
      </c>
      <c r="H5" s="5">
        <f>AVERAGE(G5:G7)</f>
        <v>40.7</v>
      </c>
      <c r="J5" s="5"/>
      <c r="K5" s="5"/>
      <c r="L5">
        <v>28234</v>
      </c>
      <c r="M5" s="5">
        <f>AVERAGE(L5:L7)</f>
        <v>28427.666666666668</v>
      </c>
      <c r="N5" s="5">
        <f>M5-E2</f>
        <v>28277</v>
      </c>
      <c r="O5" s="5">
        <f>LN(M5)</f>
        <v>10.25511812834922</v>
      </c>
      <c r="P5" s="5">
        <f>10*((-1)*LN(N5/K2)/H5)</f>
        <v>0.194811574735297</v>
      </c>
      <c r="Q5" s="5"/>
      <c r="R5" s="5"/>
      <c r="S5" s="5"/>
      <c r="T5" s="6"/>
      <c r="U5" s="6"/>
      <c r="V5" s="6"/>
      <c r="W5" s="6"/>
      <c r="X5" s="6"/>
      <c r="Y5" s="2">
        <v>16800</v>
      </c>
      <c r="Z5" s="6">
        <f>AVERAGE(Y5:Y7)</f>
        <v>16833.333333333332</v>
      </c>
      <c r="AA5" s="6">
        <f>Z5-U2</f>
        <v>16695.666666666664</v>
      </c>
      <c r="AB5" s="6">
        <f>10*((-1)*LN(AA5/X2)/H5)</f>
        <v>0.18286419579930202</v>
      </c>
      <c r="AC5" s="6"/>
      <c r="AD5" s="6"/>
      <c r="AE5" s="6"/>
    </row>
    <row r="6" spans="1:31" ht="12.75">
      <c r="A6" s="5"/>
      <c r="B6" s="5"/>
      <c r="C6" s="5"/>
      <c r="E6" s="5"/>
      <c r="F6" s="5"/>
      <c r="G6">
        <v>40.7</v>
      </c>
      <c r="H6" s="5"/>
      <c r="J6" s="5"/>
      <c r="K6" s="5"/>
      <c r="L6">
        <v>28540</v>
      </c>
      <c r="M6" s="5"/>
      <c r="N6" s="5"/>
      <c r="O6" s="5"/>
      <c r="P6" s="5"/>
      <c r="Q6" s="5"/>
      <c r="R6" s="5"/>
      <c r="S6" s="5"/>
      <c r="T6" s="6"/>
      <c r="U6" s="6"/>
      <c r="V6" s="6"/>
      <c r="W6" s="6"/>
      <c r="X6" s="6"/>
      <c r="Y6" s="2">
        <v>16900</v>
      </c>
      <c r="Z6" s="6"/>
      <c r="AA6" s="6"/>
      <c r="AB6" s="6"/>
      <c r="AC6" s="6"/>
      <c r="AD6" s="6"/>
      <c r="AE6" s="6"/>
    </row>
    <row r="7" spans="1:31" ht="12.75">
      <c r="A7" s="5"/>
      <c r="B7" s="5"/>
      <c r="C7" s="5"/>
      <c r="E7" s="5"/>
      <c r="F7" s="5"/>
      <c r="G7">
        <v>40.7</v>
      </c>
      <c r="H7" s="5"/>
      <c r="J7" s="5"/>
      <c r="K7" s="5"/>
      <c r="L7">
        <v>28509</v>
      </c>
      <c r="M7" s="5"/>
      <c r="N7" s="5"/>
      <c r="O7" s="5"/>
      <c r="P7" s="5"/>
      <c r="Q7" s="5"/>
      <c r="R7" s="5"/>
      <c r="S7" s="5"/>
      <c r="T7" s="6"/>
      <c r="U7" s="6"/>
      <c r="V7" s="6"/>
      <c r="W7" s="6"/>
      <c r="X7" s="6"/>
      <c r="Y7" s="2">
        <v>16800</v>
      </c>
      <c r="Z7" s="6"/>
      <c r="AA7" s="6"/>
      <c r="AB7" s="6"/>
      <c r="AC7" s="6"/>
      <c r="AD7" s="6"/>
      <c r="AE7" s="6"/>
    </row>
    <row r="8" spans="1:31" ht="12.75">
      <c r="A8" s="5"/>
      <c r="B8" s="5"/>
      <c r="C8" s="5"/>
      <c r="E8" s="5"/>
      <c r="F8" s="5">
        <v>3</v>
      </c>
      <c r="G8">
        <v>60.2</v>
      </c>
      <c r="H8" s="5">
        <f>AVERAGE(G8:G10)</f>
        <v>60.29999999999999</v>
      </c>
      <c r="J8" s="5"/>
      <c r="K8" s="5"/>
      <c r="L8">
        <v>19011</v>
      </c>
      <c r="M8" s="5">
        <f>AVERAGE(L8:L10)</f>
        <v>19135.666666666668</v>
      </c>
      <c r="N8" s="5">
        <f>M8-E2</f>
        <v>18985</v>
      </c>
      <c r="O8" s="5">
        <f>LN(M8)</f>
        <v>9.859309237423615</v>
      </c>
      <c r="P8" s="5">
        <f>10*((-1)*LN(N8/K2))/H8</f>
        <v>0.1975593149010602</v>
      </c>
      <c r="Q8" s="5"/>
      <c r="R8" s="5"/>
      <c r="S8" s="5"/>
      <c r="T8" s="6"/>
      <c r="U8" s="6"/>
      <c r="V8" s="6"/>
      <c r="W8" s="6"/>
      <c r="X8" s="6"/>
      <c r="Y8" s="2">
        <v>12100</v>
      </c>
      <c r="Z8" s="6">
        <f>AVERAGE(Y8:Y10)</f>
        <v>12000</v>
      </c>
      <c r="AA8" s="6">
        <f>Z8-U2</f>
        <v>11862.333333333334</v>
      </c>
      <c r="AB8" s="6">
        <f>10*((-1)*LN(AA8/X2))/H8</f>
        <v>0.18010586528302372</v>
      </c>
      <c r="AC8" s="6"/>
      <c r="AD8" s="6"/>
      <c r="AE8" s="6"/>
    </row>
    <row r="9" spans="1:31" ht="12.75">
      <c r="A9" s="5"/>
      <c r="B9" s="5"/>
      <c r="C9" s="5"/>
      <c r="E9" s="5"/>
      <c r="F9" s="5"/>
      <c r="G9">
        <v>60.4</v>
      </c>
      <c r="H9" s="5"/>
      <c r="J9" s="5"/>
      <c r="K9" s="5"/>
      <c r="L9">
        <v>19018</v>
      </c>
      <c r="M9" s="5"/>
      <c r="N9" s="5"/>
      <c r="O9" s="5"/>
      <c r="P9" s="5"/>
      <c r="Q9" s="5"/>
      <c r="R9" s="5"/>
      <c r="S9" s="5"/>
      <c r="T9" s="6"/>
      <c r="U9" s="6"/>
      <c r="V9" s="6"/>
      <c r="W9" s="6"/>
      <c r="X9" s="6"/>
      <c r="Y9" s="2">
        <v>12000</v>
      </c>
      <c r="Z9" s="6"/>
      <c r="AA9" s="6"/>
      <c r="AB9" s="6"/>
      <c r="AC9" s="6"/>
      <c r="AD9" s="6"/>
      <c r="AE9" s="6"/>
    </row>
    <row r="10" spans="1:31" ht="12.75">
      <c r="A10" s="5"/>
      <c r="B10" s="5"/>
      <c r="C10" s="5"/>
      <c r="E10" s="5"/>
      <c r="F10" s="5"/>
      <c r="G10">
        <v>60.3</v>
      </c>
      <c r="H10" s="5"/>
      <c r="J10" s="5"/>
      <c r="K10" s="5"/>
      <c r="L10">
        <v>19378</v>
      </c>
      <c r="M10" s="5"/>
      <c r="N10" s="5"/>
      <c r="O10" s="5"/>
      <c r="P10" s="5"/>
      <c r="Q10" s="5"/>
      <c r="R10" s="5"/>
      <c r="S10" s="5"/>
      <c r="T10" s="6"/>
      <c r="U10" s="6"/>
      <c r="V10" s="6"/>
      <c r="W10" s="6"/>
      <c r="X10" s="6"/>
      <c r="Y10" s="2">
        <v>11900</v>
      </c>
      <c r="Z10" s="6"/>
      <c r="AA10" s="6"/>
      <c r="AB10" s="6"/>
      <c r="AC10" s="6"/>
      <c r="AD10" s="6"/>
      <c r="AE10" s="6"/>
    </row>
    <row r="11" spans="1:31" ht="12.75">
      <c r="A11" s="5"/>
      <c r="B11" s="5"/>
      <c r="C11" s="5"/>
      <c r="E11" s="5"/>
      <c r="F11" s="4">
        <v>4</v>
      </c>
      <c r="G11">
        <v>79.6</v>
      </c>
      <c r="H11" s="5">
        <f>AVERAGE(G11:G13)</f>
        <v>79.60000000000001</v>
      </c>
      <c r="J11" s="5"/>
      <c r="K11" s="5"/>
      <c r="L11">
        <v>12562</v>
      </c>
      <c r="M11" s="5">
        <f>AVERAGE(L11:L13)</f>
        <v>12748</v>
      </c>
      <c r="N11" s="5">
        <f>M11-E2</f>
        <v>12597.333333333334</v>
      </c>
      <c r="O11" s="5">
        <f>LN(M11)</f>
        <v>9.453129675537227</v>
      </c>
      <c r="P11" s="5">
        <f>10*(-1)*LN(N11/K2)/H11</f>
        <v>0.20118677276260252</v>
      </c>
      <c r="Q11" s="5"/>
      <c r="R11" s="5"/>
      <c r="S11" s="5"/>
      <c r="T11" s="6"/>
      <c r="U11" s="6"/>
      <c r="V11" s="6"/>
      <c r="W11" s="6"/>
      <c r="X11" s="6"/>
      <c r="Y11" s="2">
        <v>8110</v>
      </c>
      <c r="Z11" s="6">
        <f>AVERAGE(Y11:Y13)</f>
        <v>8176.666666666667</v>
      </c>
      <c r="AA11" s="6">
        <f>Z11-U2</f>
        <v>8039</v>
      </c>
      <c r="AB11" s="6">
        <f>10*(-1)*LN(AA11/X2)/H11</f>
        <v>0.18531429450641848</v>
      </c>
      <c r="AC11" s="6"/>
      <c r="AD11" s="6"/>
      <c r="AE11" s="6"/>
    </row>
    <row r="12" spans="1:31" ht="12.75">
      <c r="A12" s="5"/>
      <c r="B12" s="5"/>
      <c r="C12" s="5"/>
      <c r="E12" s="5"/>
      <c r="F12" s="4"/>
      <c r="G12">
        <v>80</v>
      </c>
      <c r="H12" s="5"/>
      <c r="J12" s="5"/>
      <c r="K12" s="5"/>
      <c r="L12">
        <v>13124</v>
      </c>
      <c r="M12" s="5"/>
      <c r="N12" s="5"/>
      <c r="O12" s="5"/>
      <c r="P12" s="5"/>
      <c r="Q12" s="5"/>
      <c r="R12" s="5"/>
      <c r="S12" s="5"/>
      <c r="T12" s="6"/>
      <c r="U12" s="6"/>
      <c r="V12" s="6"/>
      <c r="W12" s="6"/>
      <c r="X12" s="6"/>
      <c r="Y12" s="2">
        <v>8200</v>
      </c>
      <c r="Z12" s="6"/>
      <c r="AA12" s="6"/>
      <c r="AB12" s="6"/>
      <c r="AC12" s="6"/>
      <c r="AD12" s="6"/>
      <c r="AE12" s="6"/>
    </row>
    <row r="13" spans="1:31" ht="12.75">
      <c r="A13" s="5"/>
      <c r="B13" s="5"/>
      <c r="C13" s="5"/>
      <c r="E13" s="5"/>
      <c r="F13" s="4"/>
      <c r="G13">
        <v>79.2</v>
      </c>
      <c r="H13" s="5"/>
      <c r="J13" s="5"/>
      <c r="K13" s="5"/>
      <c r="L13">
        <v>12558</v>
      </c>
      <c r="M13" s="5"/>
      <c r="N13" s="5"/>
      <c r="O13" s="5"/>
      <c r="P13" s="5"/>
      <c r="Q13" s="5"/>
      <c r="R13" s="5"/>
      <c r="S13" s="5"/>
      <c r="T13" s="6"/>
      <c r="U13" s="6"/>
      <c r="V13" s="6"/>
      <c r="W13" s="6"/>
      <c r="X13" s="6"/>
      <c r="Y13" s="2">
        <v>8220</v>
      </c>
      <c r="Z13" s="6"/>
      <c r="AA13" s="6"/>
      <c r="AB13" s="6"/>
      <c r="AC13" s="6"/>
      <c r="AD13" s="6"/>
      <c r="AE13" s="6"/>
    </row>
    <row r="14" spans="1:31" ht="12.75">
      <c r="A14" s="5"/>
      <c r="B14" s="5"/>
      <c r="C14" s="5"/>
      <c r="E14" s="5"/>
      <c r="F14" s="5">
        <v>5</v>
      </c>
      <c r="G14" s="5"/>
      <c r="H14" s="5">
        <f>SUM(H2,H11)</f>
        <v>100.06666666666668</v>
      </c>
      <c r="J14" s="5"/>
      <c r="K14" s="5"/>
      <c r="L14">
        <v>9045</v>
      </c>
      <c r="M14" s="4">
        <f>AVERAGE(L14:L16)</f>
        <v>8991.666666666666</v>
      </c>
      <c r="N14" s="5">
        <f>M14-E2</f>
        <v>8841</v>
      </c>
      <c r="O14" s="5">
        <f>LN(M14)</f>
        <v>9.104053501458226</v>
      </c>
      <c r="P14" s="5">
        <f>10*(-1)*LN(N14/K2)/H14</f>
        <v>0.1954229050746327</v>
      </c>
      <c r="Q14" s="5"/>
      <c r="R14" s="5"/>
      <c r="S14" s="5"/>
      <c r="T14" s="6"/>
      <c r="U14" s="6"/>
      <c r="V14" s="6"/>
      <c r="W14" s="6"/>
      <c r="X14" s="6"/>
      <c r="Y14" s="2">
        <v>5910</v>
      </c>
      <c r="Z14" s="6">
        <f>AVERAGE(Y14:Y16)</f>
        <v>5886.666666666667</v>
      </c>
      <c r="AA14" s="6">
        <f>Z14-U2</f>
        <v>5749</v>
      </c>
      <c r="AB14" s="6">
        <f>10*(-1)*LN(AA14/X2)/H14</f>
        <v>0.18091744386833056</v>
      </c>
      <c r="AC14" s="6"/>
      <c r="AD14" s="6"/>
      <c r="AE14" s="6"/>
    </row>
    <row r="15" spans="1:31" ht="12.75">
      <c r="A15" s="5"/>
      <c r="B15" s="5"/>
      <c r="C15" s="5"/>
      <c r="E15" s="5"/>
      <c r="F15" s="5"/>
      <c r="G15" s="5"/>
      <c r="H15" s="5"/>
      <c r="J15" s="5"/>
      <c r="K15" s="5"/>
      <c r="L15">
        <v>8940</v>
      </c>
      <c r="M15" s="4"/>
      <c r="N15" s="5"/>
      <c r="O15" s="5"/>
      <c r="P15" s="5"/>
      <c r="Q15" s="5"/>
      <c r="R15" s="5"/>
      <c r="S15" s="5"/>
      <c r="T15" s="6"/>
      <c r="U15" s="6"/>
      <c r="V15" s="6"/>
      <c r="W15" s="6"/>
      <c r="X15" s="6"/>
      <c r="Y15" s="2">
        <v>5870</v>
      </c>
      <c r="Z15" s="6"/>
      <c r="AA15" s="6"/>
      <c r="AB15" s="6"/>
      <c r="AC15" s="6"/>
      <c r="AD15" s="6"/>
      <c r="AE15" s="6"/>
    </row>
    <row r="16" spans="1:31" ht="12.75">
      <c r="A16" s="5"/>
      <c r="B16" s="5"/>
      <c r="C16" s="5"/>
      <c r="E16" s="5"/>
      <c r="F16" s="5"/>
      <c r="G16" s="5"/>
      <c r="H16" s="5"/>
      <c r="J16" s="5"/>
      <c r="K16" s="5"/>
      <c r="L16">
        <v>8990</v>
      </c>
      <c r="M16" s="4"/>
      <c r="N16" s="5"/>
      <c r="O16" s="5"/>
      <c r="P16" s="5"/>
      <c r="Q16" s="5"/>
      <c r="R16" s="5"/>
      <c r="S16" s="5"/>
      <c r="T16" s="6"/>
      <c r="U16" s="6"/>
      <c r="V16" s="6"/>
      <c r="W16" s="6"/>
      <c r="X16" s="6"/>
      <c r="Y16" s="2">
        <v>5880</v>
      </c>
      <c r="Z16" s="6"/>
      <c r="AA16" s="6"/>
      <c r="AB16" s="6"/>
      <c r="AC16" s="6"/>
      <c r="AD16" s="6"/>
      <c r="AE16" s="6"/>
    </row>
    <row r="17" spans="1:31" ht="12.75">
      <c r="A17" s="5"/>
      <c r="B17" s="5"/>
      <c r="C17" s="5"/>
      <c r="E17" s="5"/>
      <c r="F17" s="4">
        <v>6</v>
      </c>
      <c r="G17" s="5"/>
      <c r="H17" s="4">
        <f>H5+H11</f>
        <v>120.30000000000001</v>
      </c>
      <c r="J17" s="5"/>
      <c r="K17" s="5"/>
      <c r="L17">
        <v>5975</v>
      </c>
      <c r="M17" s="4">
        <f>AVERAGE(L17:L19)</f>
        <v>5980</v>
      </c>
      <c r="N17" s="5">
        <f>M17-E2</f>
        <v>5829.333333333333</v>
      </c>
      <c r="O17" s="5">
        <f>LN(M17)</f>
        <v>8.696175846944678</v>
      </c>
      <c r="P17" s="5">
        <f>10*(-1)*LN(N17/K2)/H17</f>
        <v>0.19717616124447926</v>
      </c>
      <c r="Q17" s="5"/>
      <c r="R17" s="5"/>
      <c r="S17" s="5"/>
      <c r="T17" s="6"/>
      <c r="U17" s="6"/>
      <c r="V17" s="6"/>
      <c r="W17" s="6"/>
      <c r="X17" s="6"/>
      <c r="Y17" s="2">
        <v>4390</v>
      </c>
      <c r="Z17" s="6">
        <f>AVERAGE(Y17:Y19)</f>
        <v>4370</v>
      </c>
      <c r="AA17" s="6">
        <f>Z17-U2</f>
        <v>4232.333333333333</v>
      </c>
      <c r="AB17" s="6">
        <f>10*(-1)*LN(AA17/X2)/H17</f>
        <v>0.17594788239379638</v>
      </c>
      <c r="AC17" s="6"/>
      <c r="AD17" s="6"/>
      <c r="AE17" s="6"/>
    </row>
    <row r="18" spans="1:31" ht="12.75">
      <c r="A18" s="5"/>
      <c r="B18" s="5"/>
      <c r="C18" s="5"/>
      <c r="E18" s="5"/>
      <c r="F18" s="4"/>
      <c r="G18" s="5"/>
      <c r="H18" s="4"/>
      <c r="J18" s="5"/>
      <c r="K18" s="5"/>
      <c r="L18">
        <v>6007</v>
      </c>
      <c r="M18" s="4"/>
      <c r="N18" s="5"/>
      <c r="O18" s="5"/>
      <c r="P18" s="5"/>
      <c r="Q18" s="5"/>
      <c r="R18" s="5"/>
      <c r="S18" s="5"/>
      <c r="T18" s="6"/>
      <c r="U18" s="6"/>
      <c r="V18" s="6"/>
      <c r="W18" s="6"/>
      <c r="X18" s="6"/>
      <c r="Y18" s="2">
        <v>4370</v>
      </c>
      <c r="Z18" s="6"/>
      <c r="AA18" s="6"/>
      <c r="AB18" s="6"/>
      <c r="AC18" s="6"/>
      <c r="AD18" s="6"/>
      <c r="AE18" s="6"/>
    </row>
    <row r="19" spans="1:31" ht="12.75">
      <c r="A19" s="5"/>
      <c r="B19" s="5"/>
      <c r="C19" s="5"/>
      <c r="E19" s="5"/>
      <c r="F19" s="4"/>
      <c r="G19" s="5"/>
      <c r="H19" s="4"/>
      <c r="J19" s="5"/>
      <c r="K19" s="5"/>
      <c r="L19">
        <v>5958</v>
      </c>
      <c r="M19" s="4"/>
      <c r="N19" s="5"/>
      <c r="O19" s="5"/>
      <c r="P19" s="5"/>
      <c r="Q19" s="5"/>
      <c r="R19" s="5"/>
      <c r="S19" s="5"/>
      <c r="T19" s="6"/>
      <c r="U19" s="6"/>
      <c r="V19" s="6"/>
      <c r="W19" s="6"/>
      <c r="X19" s="6"/>
      <c r="Y19" s="2">
        <v>4350</v>
      </c>
      <c r="Z19" s="6"/>
      <c r="AA19" s="6"/>
      <c r="AB19" s="6"/>
      <c r="AC19" s="6"/>
      <c r="AD19" s="6"/>
      <c r="AE19" s="6"/>
    </row>
    <row r="25" spans="2:3" ht="12.75">
      <c r="B25" t="s">
        <v>36</v>
      </c>
      <c r="C25">
        <f>CORREL(H2:H19,O2:O19)</f>
        <v>-0.9996388193695515</v>
      </c>
    </row>
  </sheetData>
  <sheetProtection/>
  <mergeCells count="72">
    <mergeCell ref="AE2:AE19"/>
    <mergeCell ref="T5:T19"/>
    <mergeCell ref="V5:V19"/>
    <mergeCell ref="Z5:Z7"/>
    <mergeCell ref="AA5:AA7"/>
    <mergeCell ref="AB5:AB7"/>
    <mergeCell ref="Z8:Z10"/>
    <mergeCell ref="AA8:AA10"/>
    <mergeCell ref="AB8:AB10"/>
    <mergeCell ref="Z11:Z13"/>
    <mergeCell ref="AC2:AC19"/>
    <mergeCell ref="AD2:AD19"/>
    <mergeCell ref="AA11:AA13"/>
    <mergeCell ref="AB11:AB13"/>
    <mergeCell ref="AA14:AA16"/>
    <mergeCell ref="AB14:AB16"/>
    <mergeCell ref="AA17:AA19"/>
    <mergeCell ref="AB17:AB19"/>
    <mergeCell ref="X2:X19"/>
    <mergeCell ref="Z2:Z4"/>
    <mergeCell ref="Z14:Z16"/>
    <mergeCell ref="Z17:Z19"/>
    <mergeCell ref="AA2:AA4"/>
    <mergeCell ref="AB2:AB4"/>
    <mergeCell ref="A2:A19"/>
    <mergeCell ref="B2:B19"/>
    <mergeCell ref="C2:C19"/>
    <mergeCell ref="E2:E19"/>
    <mergeCell ref="U2:U19"/>
    <mergeCell ref="W2:W19"/>
    <mergeCell ref="F2:F4"/>
    <mergeCell ref="H2:H4"/>
    <mergeCell ref="J2:J19"/>
    <mergeCell ref="K2:K19"/>
    <mergeCell ref="F11:F13"/>
    <mergeCell ref="H11:H13"/>
    <mergeCell ref="F14:F16"/>
    <mergeCell ref="G14:G19"/>
    <mergeCell ref="H14:H16"/>
    <mergeCell ref="M2:M4"/>
    <mergeCell ref="N2:N4"/>
    <mergeCell ref="P2:P4"/>
    <mergeCell ref="Q2:Q19"/>
    <mergeCell ref="N8:N10"/>
    <mergeCell ref="P8:P10"/>
    <mergeCell ref="M11:M13"/>
    <mergeCell ref="N11:N13"/>
    <mergeCell ref="P11:P13"/>
    <mergeCell ref="M14:M16"/>
    <mergeCell ref="R2:R19"/>
    <mergeCell ref="S2:S19"/>
    <mergeCell ref="F5:F7"/>
    <mergeCell ref="H5:H7"/>
    <mergeCell ref="M5:M7"/>
    <mergeCell ref="N5:N7"/>
    <mergeCell ref="P5:P7"/>
    <mergeCell ref="F8:F10"/>
    <mergeCell ref="H8:H10"/>
    <mergeCell ref="M8:M10"/>
    <mergeCell ref="F17:F19"/>
    <mergeCell ref="H17:H19"/>
    <mergeCell ref="M17:M19"/>
    <mergeCell ref="N17:N19"/>
    <mergeCell ref="P17:P19"/>
    <mergeCell ref="O14:O16"/>
    <mergeCell ref="O17:O19"/>
    <mergeCell ref="O2:O4"/>
    <mergeCell ref="O5:O7"/>
    <mergeCell ref="O8:O10"/>
    <mergeCell ref="O11:O13"/>
    <mergeCell ref="N14:N16"/>
    <mergeCell ref="P14:P1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H5">
      <selection activeCell="C33" sqref="C33"/>
    </sheetView>
  </sheetViews>
  <sheetFormatPr defaultColWidth="9.140625" defaultRowHeight="12.75"/>
  <cols>
    <col min="2" max="2" width="11.28125" style="0" customWidth="1"/>
    <col min="3" max="3" width="17.57421875" style="0" customWidth="1"/>
    <col min="4" max="4" width="17.7109375" style="0" customWidth="1"/>
  </cols>
  <sheetData>
    <row r="1" spans="1:31" ht="12.75">
      <c r="A1" t="s">
        <v>14</v>
      </c>
      <c r="B1" t="s">
        <v>15</v>
      </c>
      <c r="C1" t="s">
        <v>16</v>
      </c>
      <c r="D1" t="s">
        <v>17</v>
      </c>
      <c r="E1" t="s">
        <v>23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23</v>
      </c>
      <c r="N1" t="s">
        <v>26</v>
      </c>
      <c r="O1" t="s">
        <v>35</v>
      </c>
      <c r="P1" t="s">
        <v>27</v>
      </c>
      <c r="Q1" t="s">
        <v>23</v>
      </c>
      <c r="R1" t="s">
        <v>28</v>
      </c>
      <c r="S1" t="s">
        <v>29</v>
      </c>
      <c r="T1" s="2" t="s">
        <v>18</v>
      </c>
      <c r="U1" s="2" t="s">
        <v>23</v>
      </c>
      <c r="V1" s="2" t="s">
        <v>30</v>
      </c>
      <c r="W1" s="2" t="s">
        <v>23</v>
      </c>
      <c r="X1" s="2" t="s">
        <v>24</v>
      </c>
      <c r="Y1" s="2" t="s">
        <v>25</v>
      </c>
      <c r="Z1" s="2" t="s">
        <v>23</v>
      </c>
      <c r="AA1" s="2" t="s">
        <v>26</v>
      </c>
      <c r="AB1" s="2" t="s">
        <v>27</v>
      </c>
      <c r="AC1" s="2" t="s">
        <v>23</v>
      </c>
      <c r="AD1" s="2" t="s">
        <v>28</v>
      </c>
      <c r="AE1" s="2" t="s">
        <v>29</v>
      </c>
    </row>
    <row r="2" spans="1:31" ht="12.75">
      <c r="A2" s="5" t="s">
        <v>6</v>
      </c>
      <c r="B2" s="5" t="s">
        <v>7</v>
      </c>
      <c r="C2" s="5" t="s">
        <v>2</v>
      </c>
      <c r="D2">
        <v>133</v>
      </c>
      <c r="E2" s="5">
        <f>AVERAGE(D2:D4)</f>
        <v>128</v>
      </c>
      <c r="F2" s="5">
        <v>1</v>
      </c>
      <c r="G2">
        <v>20.2</v>
      </c>
      <c r="H2" s="5">
        <f>AVERAGE(G2:G4)</f>
        <v>20.233333333333334</v>
      </c>
      <c r="I2">
        <v>76348</v>
      </c>
      <c r="J2" s="5">
        <f>AVERAGE(I2:I4)</f>
        <v>76307</v>
      </c>
      <c r="K2" s="5">
        <f>J2-E2</f>
        <v>76179</v>
      </c>
      <c r="L2">
        <v>52148</v>
      </c>
      <c r="M2" s="5">
        <f>AVERAGE(L2:L4)</f>
        <v>52072</v>
      </c>
      <c r="N2" s="5">
        <f>M2-E2</f>
        <v>51944</v>
      </c>
      <c r="O2" s="5">
        <f>LN(M2)</f>
        <v>10.860382655252224</v>
      </c>
      <c r="P2" s="5">
        <f>10*((-1)*LN(N2/K2))/H2</f>
        <v>0.18925187098180196</v>
      </c>
      <c r="Q2" s="5">
        <f>AVERAGE(P2:P19)</f>
        <v>0.19535587817662878</v>
      </c>
      <c r="R2" s="5">
        <f>(-1)*LN(0.1)/Q2</f>
        <v>11.78661791232199</v>
      </c>
      <c r="S2" s="5">
        <f>(-1)*LN(0.5)/Q2</f>
        <v>3.548125539039292</v>
      </c>
      <c r="T2" s="2">
        <v>138</v>
      </c>
      <c r="U2" s="6">
        <f>AVERAGE(T2:T4)</f>
        <v>142.33333333333334</v>
      </c>
      <c r="V2" s="2">
        <v>35700</v>
      </c>
      <c r="W2" s="6">
        <f>AVERAGE(V2:V4)</f>
        <v>35700</v>
      </c>
      <c r="X2" s="6">
        <f>W2-U2</f>
        <v>35557.666666666664</v>
      </c>
      <c r="Y2" s="2">
        <v>24100</v>
      </c>
      <c r="Z2" s="6">
        <f>AVERAGE(Y2:Y4)</f>
        <v>24166.666666666668</v>
      </c>
      <c r="AA2" s="6">
        <f>Z2-U2</f>
        <v>24024.333333333336</v>
      </c>
      <c r="AB2" s="6">
        <f>10*((-1)*LN(AA2/X2))/H2</f>
        <v>0.19378348571480072</v>
      </c>
      <c r="AC2" s="6">
        <f>AVERAGE(AB2:AB19)</f>
        <v>0.18630090122175205</v>
      </c>
      <c r="AD2" s="6">
        <f>(-1)*LN(0.1)/AC2</f>
        <v>12.359495192421544</v>
      </c>
      <c r="AE2" s="6">
        <f>(-1)*LN(0.5)/AC2</f>
        <v>3.720578784183654</v>
      </c>
    </row>
    <row r="3" spans="1:31" ht="12.75">
      <c r="A3" s="5"/>
      <c r="B3" s="5"/>
      <c r="C3" s="5"/>
      <c r="D3">
        <v>118</v>
      </c>
      <c r="E3" s="5"/>
      <c r="F3" s="5"/>
      <c r="G3">
        <v>20</v>
      </c>
      <c r="H3" s="5"/>
      <c r="I3">
        <v>75797</v>
      </c>
      <c r="J3" s="5"/>
      <c r="K3" s="5"/>
      <c r="L3">
        <v>52065</v>
      </c>
      <c r="M3" s="5"/>
      <c r="N3" s="5"/>
      <c r="O3" s="5"/>
      <c r="P3" s="5"/>
      <c r="Q3" s="5"/>
      <c r="R3" s="5"/>
      <c r="S3" s="5"/>
      <c r="T3" s="2">
        <v>142</v>
      </c>
      <c r="U3" s="6"/>
      <c r="V3" s="2">
        <v>35800</v>
      </c>
      <c r="W3" s="6"/>
      <c r="X3" s="6"/>
      <c r="Y3" s="2">
        <v>24200</v>
      </c>
      <c r="Z3" s="6"/>
      <c r="AA3" s="6"/>
      <c r="AB3" s="6"/>
      <c r="AC3" s="6"/>
      <c r="AD3" s="6"/>
      <c r="AE3" s="6"/>
    </row>
    <row r="4" spans="1:31" ht="12.75">
      <c r="A4" s="5"/>
      <c r="B4" s="5"/>
      <c r="C4" s="5"/>
      <c r="D4">
        <v>133</v>
      </c>
      <c r="E4" s="5"/>
      <c r="F4" s="5"/>
      <c r="G4">
        <v>20.5</v>
      </c>
      <c r="H4" s="5"/>
      <c r="I4">
        <v>76776</v>
      </c>
      <c r="J4" s="5"/>
      <c r="K4" s="5"/>
      <c r="L4">
        <v>52003</v>
      </c>
      <c r="M4" s="5"/>
      <c r="N4" s="5"/>
      <c r="O4" s="5"/>
      <c r="P4" s="5"/>
      <c r="Q4" s="5"/>
      <c r="R4" s="5"/>
      <c r="S4" s="5"/>
      <c r="T4" s="2">
        <v>147</v>
      </c>
      <c r="U4" s="6"/>
      <c r="V4" s="2">
        <v>35600</v>
      </c>
      <c r="W4" s="6"/>
      <c r="X4" s="6"/>
      <c r="Y4" s="2">
        <v>24200</v>
      </c>
      <c r="Z4" s="6"/>
      <c r="AA4" s="6"/>
      <c r="AB4" s="6"/>
      <c r="AC4" s="6"/>
      <c r="AD4" s="6"/>
      <c r="AE4" s="6"/>
    </row>
    <row r="5" spans="1:31" ht="12.75">
      <c r="A5" s="5"/>
      <c r="B5" s="5"/>
      <c r="C5" s="5"/>
      <c r="E5" s="5"/>
      <c r="F5" s="5">
        <v>2</v>
      </c>
      <c r="G5">
        <v>39.8</v>
      </c>
      <c r="H5" s="5">
        <f>AVERAGE(G5:G7)</f>
        <v>39.96666666666667</v>
      </c>
      <c r="J5" s="5"/>
      <c r="K5" s="5"/>
      <c r="L5">
        <v>34184</v>
      </c>
      <c r="M5" s="5">
        <f>AVERAGE(L5:L7)</f>
        <v>34085.333333333336</v>
      </c>
      <c r="N5" s="5">
        <f>M5-E2</f>
        <v>33957.333333333336</v>
      </c>
      <c r="O5" s="5">
        <f>LN(M5)</f>
        <v>10.436622463221953</v>
      </c>
      <c r="P5" s="5">
        <f>10*((-1)*LN(N5/K2)/H5)</f>
        <v>0.20216371965458008</v>
      </c>
      <c r="Q5" s="5"/>
      <c r="R5" s="5"/>
      <c r="S5" s="5"/>
      <c r="T5" s="6"/>
      <c r="U5" s="6"/>
      <c r="V5" s="6"/>
      <c r="W5" s="6"/>
      <c r="X5" s="6"/>
      <c r="Y5" s="2">
        <v>16700</v>
      </c>
      <c r="Z5" s="6">
        <f>AVERAGE(Y5:Y7)</f>
        <v>16733.333333333332</v>
      </c>
      <c r="AA5" s="6">
        <f>Z5-U2</f>
        <v>16591</v>
      </c>
      <c r="AB5" s="6">
        <f>10*((-1)*LN(AA5/X2)/H5)</f>
        <v>0.19073279700593218</v>
      </c>
      <c r="AC5" s="6"/>
      <c r="AD5" s="6"/>
      <c r="AE5" s="6"/>
    </row>
    <row r="6" spans="1:31" ht="12.75">
      <c r="A6" s="5"/>
      <c r="B6" s="5"/>
      <c r="C6" s="5"/>
      <c r="E6" s="5"/>
      <c r="F6" s="5"/>
      <c r="G6">
        <v>40.2</v>
      </c>
      <c r="H6" s="5"/>
      <c r="J6" s="5"/>
      <c r="K6" s="5"/>
      <c r="L6">
        <v>34038</v>
      </c>
      <c r="M6" s="5"/>
      <c r="N6" s="5"/>
      <c r="O6" s="5"/>
      <c r="P6" s="5"/>
      <c r="Q6" s="5"/>
      <c r="R6" s="5"/>
      <c r="S6" s="5"/>
      <c r="T6" s="6"/>
      <c r="U6" s="6"/>
      <c r="V6" s="6"/>
      <c r="W6" s="6"/>
      <c r="X6" s="6"/>
      <c r="Y6" s="2">
        <v>16700</v>
      </c>
      <c r="Z6" s="6"/>
      <c r="AA6" s="6"/>
      <c r="AB6" s="6"/>
      <c r="AC6" s="6"/>
      <c r="AD6" s="6"/>
      <c r="AE6" s="6"/>
    </row>
    <row r="7" spans="1:31" ht="12.75">
      <c r="A7" s="5"/>
      <c r="B7" s="5"/>
      <c r="C7" s="5"/>
      <c r="E7" s="5"/>
      <c r="F7" s="5"/>
      <c r="G7">
        <v>39.9</v>
      </c>
      <c r="H7" s="5"/>
      <c r="J7" s="5"/>
      <c r="K7" s="5"/>
      <c r="L7">
        <v>34034</v>
      </c>
      <c r="M7" s="5"/>
      <c r="N7" s="5"/>
      <c r="O7" s="5"/>
      <c r="P7" s="5"/>
      <c r="Q7" s="5"/>
      <c r="R7" s="5"/>
      <c r="S7" s="5"/>
      <c r="T7" s="6"/>
      <c r="U7" s="6"/>
      <c r="V7" s="6"/>
      <c r="W7" s="6"/>
      <c r="X7" s="6"/>
      <c r="Y7" s="2">
        <v>16800</v>
      </c>
      <c r="Z7" s="6"/>
      <c r="AA7" s="6"/>
      <c r="AB7" s="6"/>
      <c r="AC7" s="6"/>
      <c r="AD7" s="6"/>
      <c r="AE7" s="6"/>
    </row>
    <row r="8" spans="1:31" ht="12.75">
      <c r="A8" s="5"/>
      <c r="B8" s="5"/>
      <c r="C8" s="5"/>
      <c r="E8" s="5"/>
      <c r="F8" s="5">
        <v>3</v>
      </c>
      <c r="G8">
        <v>61.4</v>
      </c>
      <c r="H8" s="5">
        <f>AVERAGE(G8:G10)</f>
        <v>60.86666666666667</v>
      </c>
      <c r="J8" s="5"/>
      <c r="K8" s="5"/>
      <c r="L8">
        <v>23082</v>
      </c>
      <c r="M8" s="5">
        <f>AVERAGE(L8:L10)</f>
        <v>23019.666666666668</v>
      </c>
      <c r="N8" s="5">
        <f>M8-E2</f>
        <v>22891.666666666668</v>
      </c>
      <c r="O8" s="5">
        <f>LN(M8)</f>
        <v>10.044104202008857</v>
      </c>
      <c r="P8" s="5">
        <f>10*((-1)*LN(N8/K2))/H8</f>
        <v>0.19753223836464465</v>
      </c>
      <c r="Q8" s="5"/>
      <c r="R8" s="5"/>
      <c r="S8" s="5"/>
      <c r="T8" s="6"/>
      <c r="U8" s="6"/>
      <c r="V8" s="6"/>
      <c r="W8" s="6"/>
      <c r="X8" s="6"/>
      <c r="Y8" s="2">
        <v>11200</v>
      </c>
      <c r="Z8" s="6">
        <f>AVERAGE(Y8:Y10)</f>
        <v>11280</v>
      </c>
      <c r="AA8" s="6">
        <f>Z8-U2</f>
        <v>11137.666666666666</v>
      </c>
      <c r="AB8" s="6">
        <f>10*((-1)*LN(AA8/X2))/H8</f>
        <v>0.19071572309154827</v>
      </c>
      <c r="AC8" s="6"/>
      <c r="AD8" s="6"/>
      <c r="AE8" s="6"/>
    </row>
    <row r="9" spans="1:31" ht="12.75">
      <c r="A9" s="5"/>
      <c r="B9" s="5"/>
      <c r="C9" s="5"/>
      <c r="E9" s="5"/>
      <c r="F9" s="5"/>
      <c r="G9">
        <v>60.8</v>
      </c>
      <c r="H9" s="5"/>
      <c r="J9" s="5"/>
      <c r="K9" s="5"/>
      <c r="L9">
        <v>22871</v>
      </c>
      <c r="M9" s="5"/>
      <c r="N9" s="5"/>
      <c r="O9" s="5"/>
      <c r="P9" s="5"/>
      <c r="Q9" s="5"/>
      <c r="R9" s="5"/>
      <c r="S9" s="5"/>
      <c r="T9" s="6"/>
      <c r="U9" s="6"/>
      <c r="V9" s="6"/>
      <c r="W9" s="6"/>
      <c r="X9" s="6"/>
      <c r="Y9" s="2">
        <v>11300</v>
      </c>
      <c r="Z9" s="6"/>
      <c r="AA9" s="6"/>
      <c r="AB9" s="6"/>
      <c r="AC9" s="6"/>
      <c r="AD9" s="6"/>
      <c r="AE9" s="6"/>
    </row>
    <row r="10" spans="1:31" ht="12.75">
      <c r="A10" s="5"/>
      <c r="B10" s="5"/>
      <c r="C10" s="5"/>
      <c r="E10" s="5"/>
      <c r="F10" s="5"/>
      <c r="G10">
        <v>60.4</v>
      </c>
      <c r="H10" s="5"/>
      <c r="J10" s="5"/>
      <c r="K10" s="5"/>
      <c r="L10">
        <v>23106</v>
      </c>
      <c r="M10" s="5"/>
      <c r="N10" s="5"/>
      <c r="O10" s="5"/>
      <c r="P10" s="5"/>
      <c r="Q10" s="5"/>
      <c r="R10" s="5"/>
      <c r="S10" s="5"/>
      <c r="T10" s="6"/>
      <c r="U10" s="6"/>
      <c r="V10" s="6"/>
      <c r="W10" s="6"/>
      <c r="X10" s="6"/>
      <c r="Y10" s="2">
        <v>11340</v>
      </c>
      <c r="Z10" s="6"/>
      <c r="AA10" s="6"/>
      <c r="AB10" s="6"/>
      <c r="AC10" s="6"/>
      <c r="AD10" s="6"/>
      <c r="AE10" s="6"/>
    </row>
    <row r="11" spans="1:31" ht="12.75">
      <c r="A11" s="5"/>
      <c r="B11" s="5"/>
      <c r="C11" s="5"/>
      <c r="E11" s="5"/>
      <c r="F11" s="4">
        <v>4</v>
      </c>
      <c r="G11">
        <v>80.6</v>
      </c>
      <c r="H11" s="5">
        <f>AVERAGE(G11:G13)</f>
        <v>80.53333333333333</v>
      </c>
      <c r="J11" s="5"/>
      <c r="K11" s="5"/>
      <c r="L11">
        <v>15990</v>
      </c>
      <c r="M11" s="5">
        <f>AVERAGE(L11:L13)</f>
        <v>15901.333333333334</v>
      </c>
      <c r="N11" s="5">
        <f>M11-E2</f>
        <v>15773.333333333334</v>
      </c>
      <c r="O11" s="5">
        <f>LN(M11)</f>
        <v>9.674158242134832</v>
      </c>
      <c r="P11" s="5">
        <f>10*(-1)*LN(N11/K2)/H11</f>
        <v>0.19554202198476267</v>
      </c>
      <c r="Q11" s="5"/>
      <c r="R11" s="5"/>
      <c r="S11" s="5"/>
      <c r="T11" s="6"/>
      <c r="U11" s="6"/>
      <c r="V11" s="6"/>
      <c r="W11" s="6"/>
      <c r="X11" s="6"/>
      <c r="Y11" s="2">
        <v>8080</v>
      </c>
      <c r="Z11" s="6">
        <f>AVERAGE(Y11:Y13)</f>
        <v>8070</v>
      </c>
      <c r="AA11" s="6">
        <f>Z11-U2</f>
        <v>7927.666666666667</v>
      </c>
      <c r="AB11" s="6">
        <f>10*(-1)*LN(AA11/X2)/H11</f>
        <v>0.18635724842178933</v>
      </c>
      <c r="AC11" s="6"/>
      <c r="AD11" s="6"/>
      <c r="AE11" s="6"/>
    </row>
    <row r="12" spans="1:31" ht="12.75">
      <c r="A12" s="5"/>
      <c r="B12" s="5"/>
      <c r="C12" s="5"/>
      <c r="E12" s="5"/>
      <c r="F12" s="4"/>
      <c r="G12">
        <v>80.6</v>
      </c>
      <c r="H12" s="5"/>
      <c r="J12" s="5"/>
      <c r="K12" s="5"/>
      <c r="L12">
        <v>15989</v>
      </c>
      <c r="M12" s="5"/>
      <c r="N12" s="5"/>
      <c r="O12" s="5"/>
      <c r="P12" s="5"/>
      <c r="Q12" s="5"/>
      <c r="R12" s="5"/>
      <c r="S12" s="5"/>
      <c r="T12" s="6"/>
      <c r="U12" s="6"/>
      <c r="V12" s="6"/>
      <c r="W12" s="6"/>
      <c r="X12" s="6"/>
      <c r="Y12" s="2">
        <v>8060</v>
      </c>
      <c r="Z12" s="6"/>
      <c r="AA12" s="6"/>
      <c r="AB12" s="6"/>
      <c r="AC12" s="6"/>
      <c r="AD12" s="6"/>
      <c r="AE12" s="6"/>
    </row>
    <row r="13" spans="1:31" ht="12.75">
      <c r="A13" s="5"/>
      <c r="B13" s="5"/>
      <c r="C13" s="5"/>
      <c r="E13" s="5"/>
      <c r="F13" s="4"/>
      <c r="G13">
        <v>80.4</v>
      </c>
      <c r="H13" s="5"/>
      <c r="J13" s="5"/>
      <c r="K13" s="5"/>
      <c r="L13">
        <v>15725</v>
      </c>
      <c r="M13" s="5"/>
      <c r="N13" s="5"/>
      <c r="O13" s="5"/>
      <c r="P13" s="5"/>
      <c r="Q13" s="5"/>
      <c r="R13" s="5"/>
      <c r="S13" s="5"/>
      <c r="T13" s="6"/>
      <c r="U13" s="6"/>
      <c r="V13" s="6"/>
      <c r="W13" s="6"/>
      <c r="X13" s="6"/>
      <c r="Y13" s="2">
        <v>8070</v>
      </c>
      <c r="Z13" s="6"/>
      <c r="AA13" s="6"/>
      <c r="AB13" s="6"/>
      <c r="AC13" s="6"/>
      <c r="AD13" s="6"/>
      <c r="AE13" s="6"/>
    </row>
    <row r="14" spans="1:31" ht="12.75">
      <c r="A14" s="5"/>
      <c r="B14" s="5"/>
      <c r="C14" s="5"/>
      <c r="E14" s="5"/>
      <c r="F14" s="5">
        <v>5</v>
      </c>
      <c r="G14" s="5"/>
      <c r="H14" s="5">
        <f>SUM(H2,H11)</f>
        <v>100.76666666666667</v>
      </c>
      <c r="J14" s="5"/>
      <c r="K14" s="5"/>
      <c r="L14">
        <v>11010</v>
      </c>
      <c r="M14" s="4">
        <f>AVERAGE(L14:L16)</f>
        <v>10867.666666666666</v>
      </c>
      <c r="N14" s="5">
        <f>M14-E2</f>
        <v>10739.666666666666</v>
      </c>
      <c r="O14" s="5">
        <f>LN(M14)</f>
        <v>9.293547298992568</v>
      </c>
      <c r="P14" s="5">
        <f>10*(-1)*LN(N14/K2)/H14</f>
        <v>0.19442359730567393</v>
      </c>
      <c r="Q14" s="5"/>
      <c r="R14" s="5"/>
      <c r="S14" s="5"/>
      <c r="T14" s="6"/>
      <c r="U14" s="6"/>
      <c r="V14" s="6"/>
      <c r="W14" s="6"/>
      <c r="X14" s="6"/>
      <c r="Y14" s="2">
        <v>5890</v>
      </c>
      <c r="Z14" s="6">
        <f>AVERAGE(Y14:Y16)</f>
        <v>5893.333333333333</v>
      </c>
      <c r="AA14" s="6">
        <f>Z14-U2</f>
        <v>5751</v>
      </c>
      <c r="AB14" s="6">
        <f>10*(-1)*LN(AA14/X2)/H14</f>
        <v>0.1807921308928194</v>
      </c>
      <c r="AC14" s="6"/>
      <c r="AD14" s="6"/>
      <c r="AE14" s="6"/>
    </row>
    <row r="15" spans="1:31" ht="12.75">
      <c r="A15" s="5"/>
      <c r="B15" s="5"/>
      <c r="C15" s="5"/>
      <c r="E15" s="5"/>
      <c r="F15" s="5"/>
      <c r="G15" s="5"/>
      <c r="H15" s="5"/>
      <c r="J15" s="5"/>
      <c r="K15" s="5"/>
      <c r="L15">
        <v>10790</v>
      </c>
      <c r="M15" s="4"/>
      <c r="N15" s="5"/>
      <c r="O15" s="5"/>
      <c r="P15" s="5"/>
      <c r="Q15" s="5"/>
      <c r="R15" s="5"/>
      <c r="S15" s="5"/>
      <c r="T15" s="6"/>
      <c r="U15" s="6"/>
      <c r="V15" s="6"/>
      <c r="W15" s="6"/>
      <c r="X15" s="6"/>
      <c r="Y15" s="2">
        <v>5900</v>
      </c>
      <c r="Z15" s="6"/>
      <c r="AA15" s="6"/>
      <c r="AB15" s="6"/>
      <c r="AC15" s="6"/>
      <c r="AD15" s="6"/>
      <c r="AE15" s="6"/>
    </row>
    <row r="16" spans="1:31" ht="12.75">
      <c r="A16" s="5"/>
      <c r="B16" s="5"/>
      <c r="C16" s="5"/>
      <c r="E16" s="5"/>
      <c r="F16" s="5"/>
      <c r="G16" s="5"/>
      <c r="H16" s="5"/>
      <c r="J16" s="5"/>
      <c r="K16" s="5"/>
      <c r="L16">
        <v>10803</v>
      </c>
      <c r="M16" s="4"/>
      <c r="N16" s="5"/>
      <c r="O16" s="5"/>
      <c r="P16" s="5"/>
      <c r="Q16" s="5"/>
      <c r="R16" s="5"/>
      <c r="S16" s="5"/>
      <c r="T16" s="6"/>
      <c r="U16" s="6"/>
      <c r="V16" s="6"/>
      <c r="W16" s="6"/>
      <c r="X16" s="6"/>
      <c r="Y16" s="2">
        <v>5890</v>
      </c>
      <c r="Z16" s="6"/>
      <c r="AA16" s="6"/>
      <c r="AB16" s="6"/>
      <c r="AC16" s="6"/>
      <c r="AD16" s="6"/>
      <c r="AE16" s="6"/>
    </row>
    <row r="17" spans="1:31" ht="12.75">
      <c r="A17" s="5"/>
      <c r="B17" s="5"/>
      <c r="C17" s="5"/>
      <c r="E17" s="5"/>
      <c r="F17" s="4">
        <v>6</v>
      </c>
      <c r="G17" s="5"/>
      <c r="H17" s="4">
        <f>H5+H11</f>
        <v>120.5</v>
      </c>
      <c r="J17" s="5"/>
      <c r="K17" s="5"/>
      <c r="L17">
        <v>7509</v>
      </c>
      <c r="M17" s="4">
        <f>AVERAGE(L17:L19)</f>
        <v>7552.333333333333</v>
      </c>
      <c r="N17" s="5">
        <f>M17-E2</f>
        <v>7424.333333333333</v>
      </c>
      <c r="O17" s="5">
        <f>LN(M17)</f>
        <v>8.929611845269344</v>
      </c>
      <c r="P17" s="5">
        <f>10*(-1)*LN(N17/K2)/H17</f>
        <v>0.19322182076830932</v>
      </c>
      <c r="Q17" s="5"/>
      <c r="R17" s="5"/>
      <c r="S17" s="5"/>
      <c r="T17" s="6"/>
      <c r="U17" s="6"/>
      <c r="V17" s="6"/>
      <c r="W17" s="6"/>
      <c r="X17" s="6"/>
      <c r="Y17" s="2">
        <v>4450</v>
      </c>
      <c r="Z17" s="6">
        <f>AVERAGE(Y17:Y19)</f>
        <v>4436.666666666667</v>
      </c>
      <c r="AA17" s="6">
        <f>Z17-U2</f>
        <v>4294.333333333334</v>
      </c>
      <c r="AB17" s="6">
        <f>10*(-1)*LN(AA17/X2)/H17</f>
        <v>0.17542402220362233</v>
      </c>
      <c r="AC17" s="6"/>
      <c r="AD17" s="6"/>
      <c r="AE17" s="6"/>
    </row>
    <row r="18" spans="1:31" ht="12.75">
      <c r="A18" s="5"/>
      <c r="B18" s="5"/>
      <c r="C18" s="5"/>
      <c r="E18" s="5"/>
      <c r="F18" s="4"/>
      <c r="G18" s="5"/>
      <c r="H18" s="4"/>
      <c r="J18" s="5"/>
      <c r="K18" s="5"/>
      <c r="L18">
        <v>7704</v>
      </c>
      <c r="M18" s="4"/>
      <c r="N18" s="5"/>
      <c r="O18" s="5"/>
      <c r="P18" s="5"/>
      <c r="Q18" s="5"/>
      <c r="R18" s="5"/>
      <c r="S18" s="5"/>
      <c r="T18" s="6"/>
      <c r="U18" s="6"/>
      <c r="V18" s="6"/>
      <c r="W18" s="6"/>
      <c r="X18" s="6"/>
      <c r="Y18" s="2">
        <v>4440</v>
      </c>
      <c r="Z18" s="6"/>
      <c r="AA18" s="6"/>
      <c r="AB18" s="6"/>
      <c r="AC18" s="6"/>
      <c r="AD18" s="6"/>
      <c r="AE18" s="6"/>
    </row>
    <row r="19" spans="1:31" ht="12.75">
      <c r="A19" s="5"/>
      <c r="B19" s="5"/>
      <c r="C19" s="5"/>
      <c r="E19" s="5"/>
      <c r="F19" s="4"/>
      <c r="G19" s="5"/>
      <c r="H19" s="4"/>
      <c r="J19" s="5"/>
      <c r="K19" s="5"/>
      <c r="L19">
        <v>7444</v>
      </c>
      <c r="M19" s="4"/>
      <c r="N19" s="5"/>
      <c r="O19" s="5"/>
      <c r="P19" s="5"/>
      <c r="Q19" s="5"/>
      <c r="R19" s="5"/>
      <c r="S19" s="5"/>
      <c r="T19" s="6"/>
      <c r="U19" s="6"/>
      <c r="V19" s="6"/>
      <c r="W19" s="6"/>
      <c r="X19" s="6"/>
      <c r="Y19" s="2">
        <v>4420</v>
      </c>
      <c r="Z19" s="6"/>
      <c r="AA19" s="6"/>
      <c r="AB19" s="6"/>
      <c r="AC19" s="6"/>
      <c r="AD19" s="6"/>
      <c r="AE19" s="6"/>
    </row>
    <row r="23" spans="2:3" ht="12.75">
      <c r="B23" t="s">
        <v>36</v>
      </c>
      <c r="C23">
        <f>CORREL(H2:H19,O2:O19)</f>
        <v>-0.9997145519924225</v>
      </c>
    </row>
  </sheetData>
  <sheetProtection/>
  <mergeCells count="72">
    <mergeCell ref="AE2:AE19"/>
    <mergeCell ref="T5:T19"/>
    <mergeCell ref="V5:V19"/>
    <mergeCell ref="Z5:Z7"/>
    <mergeCell ref="AA5:AA7"/>
    <mergeCell ref="AB5:AB7"/>
    <mergeCell ref="Z8:Z10"/>
    <mergeCell ref="AA8:AA10"/>
    <mergeCell ref="AB8:AB10"/>
    <mergeCell ref="Z11:Z13"/>
    <mergeCell ref="AC2:AC19"/>
    <mergeCell ref="AD2:AD19"/>
    <mergeCell ref="AA11:AA13"/>
    <mergeCell ref="AB11:AB13"/>
    <mergeCell ref="AA14:AA16"/>
    <mergeCell ref="AB14:AB16"/>
    <mergeCell ref="AA17:AA19"/>
    <mergeCell ref="AB17:AB19"/>
    <mergeCell ref="X2:X19"/>
    <mergeCell ref="Z2:Z4"/>
    <mergeCell ref="Z14:Z16"/>
    <mergeCell ref="Z17:Z19"/>
    <mergeCell ref="AA2:AA4"/>
    <mergeCell ref="AB2:AB4"/>
    <mergeCell ref="A2:A19"/>
    <mergeCell ref="B2:B19"/>
    <mergeCell ref="C2:C19"/>
    <mergeCell ref="E2:E19"/>
    <mergeCell ref="U2:U19"/>
    <mergeCell ref="W2:W19"/>
    <mergeCell ref="F2:F4"/>
    <mergeCell ref="H2:H4"/>
    <mergeCell ref="J2:J19"/>
    <mergeCell ref="K2:K19"/>
    <mergeCell ref="F11:F13"/>
    <mergeCell ref="H11:H13"/>
    <mergeCell ref="F14:F16"/>
    <mergeCell ref="G14:G19"/>
    <mergeCell ref="H14:H16"/>
    <mergeCell ref="M2:M4"/>
    <mergeCell ref="N2:N4"/>
    <mergeCell ref="P2:P4"/>
    <mergeCell ref="Q2:Q19"/>
    <mergeCell ref="N8:N10"/>
    <mergeCell ref="P8:P10"/>
    <mergeCell ref="M11:M13"/>
    <mergeCell ref="N11:N13"/>
    <mergeCell ref="P11:P13"/>
    <mergeCell ref="M14:M16"/>
    <mergeCell ref="R2:R19"/>
    <mergeCell ref="S2:S19"/>
    <mergeCell ref="F5:F7"/>
    <mergeCell ref="H5:H7"/>
    <mergeCell ref="M5:M7"/>
    <mergeCell ref="N5:N7"/>
    <mergeCell ref="P5:P7"/>
    <mergeCell ref="F8:F10"/>
    <mergeCell ref="H8:H10"/>
    <mergeCell ref="M8:M10"/>
    <mergeCell ref="F17:F19"/>
    <mergeCell ref="H17:H19"/>
    <mergeCell ref="M17:M19"/>
    <mergeCell ref="N17:N19"/>
    <mergeCell ref="P17:P19"/>
    <mergeCell ref="O14:O16"/>
    <mergeCell ref="O17:O19"/>
    <mergeCell ref="O2:O4"/>
    <mergeCell ref="O5:O7"/>
    <mergeCell ref="O8:O10"/>
    <mergeCell ref="O11:O13"/>
    <mergeCell ref="N14:N16"/>
    <mergeCell ref="P14:P16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selection activeCell="D27" sqref="D27"/>
    </sheetView>
  </sheetViews>
  <sheetFormatPr defaultColWidth="9.140625" defaultRowHeight="12.75"/>
  <cols>
    <col min="3" max="3" width="18.57421875" style="0" customWidth="1"/>
    <col min="25" max="25" width="18.28125" style="0" customWidth="1"/>
  </cols>
  <sheetData>
    <row r="1" spans="1:31" ht="12.75">
      <c r="A1" t="s">
        <v>14</v>
      </c>
      <c r="B1" t="s">
        <v>15</v>
      </c>
      <c r="C1" t="s">
        <v>16</v>
      </c>
      <c r="D1" t="s">
        <v>17</v>
      </c>
      <c r="E1" t="s">
        <v>23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23</v>
      </c>
      <c r="N1" t="s">
        <v>26</v>
      </c>
      <c r="O1" t="s">
        <v>35</v>
      </c>
      <c r="P1" t="s">
        <v>27</v>
      </c>
      <c r="Q1" t="s">
        <v>23</v>
      </c>
      <c r="R1" t="s">
        <v>28</v>
      </c>
      <c r="S1" t="s">
        <v>29</v>
      </c>
      <c r="T1" s="2" t="s">
        <v>18</v>
      </c>
      <c r="U1" s="2" t="s">
        <v>23</v>
      </c>
      <c r="V1" s="2" t="s">
        <v>30</v>
      </c>
      <c r="W1" s="2" t="s">
        <v>23</v>
      </c>
      <c r="X1" s="2" t="s">
        <v>24</v>
      </c>
      <c r="Y1" s="2" t="s">
        <v>34</v>
      </c>
      <c r="Z1" s="2" t="s">
        <v>23</v>
      </c>
      <c r="AA1" s="2" t="s">
        <v>26</v>
      </c>
      <c r="AB1" s="2" t="s">
        <v>27</v>
      </c>
      <c r="AC1" s="2" t="s">
        <v>23</v>
      </c>
      <c r="AD1" s="2" t="s">
        <v>28</v>
      </c>
      <c r="AE1" s="2" t="s">
        <v>29</v>
      </c>
    </row>
    <row r="2" spans="1:31" ht="12.75">
      <c r="A2" s="5" t="s">
        <v>6</v>
      </c>
      <c r="B2" s="5" t="s">
        <v>10</v>
      </c>
      <c r="C2" s="5" t="s">
        <v>3</v>
      </c>
      <c r="D2">
        <v>147</v>
      </c>
      <c r="E2" s="5">
        <f>AVERAGE(D2:D4)</f>
        <v>153.66666666666666</v>
      </c>
      <c r="F2" s="5">
        <v>1</v>
      </c>
      <c r="G2">
        <v>20</v>
      </c>
      <c r="H2" s="5">
        <f>AVERAGE(G2:G4)</f>
        <v>20.3</v>
      </c>
      <c r="I2">
        <v>69458</v>
      </c>
      <c r="J2" s="5">
        <f>AVERAGE(I2:I4)</f>
        <v>69458.33333333333</v>
      </c>
      <c r="K2" s="5">
        <f>J2-E2</f>
        <v>69304.66666666666</v>
      </c>
      <c r="L2">
        <v>48232</v>
      </c>
      <c r="M2" s="5">
        <f>AVERAGE(L2:L4)</f>
        <v>47927.333333333336</v>
      </c>
      <c r="N2" s="5">
        <f>M2-E2</f>
        <v>47773.66666666667</v>
      </c>
      <c r="O2" s="5">
        <f>LN(M2)</f>
        <v>10.7774412539135</v>
      </c>
      <c r="P2" s="5">
        <f>10*((-1)*LN(N2/K2))/H2</f>
        <v>0.18326978465931498</v>
      </c>
      <c r="Q2" s="5">
        <f>AVERAGE(P2:P19)</f>
        <v>0.1896876931064793</v>
      </c>
      <c r="R2" s="5">
        <f>(-1)*LN(0.1)/Q2</f>
        <v>12.138821740541239</v>
      </c>
      <c r="S2" s="5">
        <f>(-1)*LN(0.5)/Q2</f>
        <v>3.65414945592097</v>
      </c>
      <c r="T2" s="2">
        <v>138</v>
      </c>
      <c r="U2" s="6">
        <f>AVERAGE(T2:T4)</f>
        <v>137.33333333333334</v>
      </c>
      <c r="V2" s="2">
        <v>36400</v>
      </c>
      <c r="W2" s="6">
        <f>AVERAGE(V2:V4)</f>
        <v>35966.666666666664</v>
      </c>
      <c r="X2" s="6">
        <f>W2-U2</f>
        <v>35829.33333333333</v>
      </c>
      <c r="Y2" s="2">
        <v>24100</v>
      </c>
      <c r="Z2" s="6">
        <f>AVERAGE(Y2:Y4)</f>
        <v>24116.666666666668</v>
      </c>
      <c r="AA2" s="6">
        <f>Z2-U2</f>
        <v>23979.333333333336</v>
      </c>
      <c r="AB2" s="6">
        <f>10*((-1)*LN(AA2/X2))/H2</f>
        <v>0.19781998842073384</v>
      </c>
      <c r="AC2" s="6">
        <f>AVERAGE(AB2:AB19)</f>
        <v>0.18692805734058537</v>
      </c>
      <c r="AD2" s="6">
        <f>(-1)*LN(0.1)/AC2</f>
        <v>12.318028260459077</v>
      </c>
      <c r="AE2" s="6">
        <f>(-1)*LN(0.5)/AC2</f>
        <v>3.708095993834794</v>
      </c>
    </row>
    <row r="3" spans="1:31" ht="12.75">
      <c r="A3" s="5"/>
      <c r="B3" s="5"/>
      <c r="C3" s="5"/>
      <c r="D3">
        <v>153</v>
      </c>
      <c r="E3" s="5"/>
      <c r="F3" s="5"/>
      <c r="G3">
        <v>20.7</v>
      </c>
      <c r="H3" s="5"/>
      <c r="I3">
        <v>68837</v>
      </c>
      <c r="J3" s="5"/>
      <c r="K3" s="5"/>
      <c r="L3">
        <v>47673</v>
      </c>
      <c r="M3" s="5"/>
      <c r="N3" s="5"/>
      <c r="O3" s="5"/>
      <c r="P3" s="5"/>
      <c r="Q3" s="5"/>
      <c r="R3" s="5"/>
      <c r="S3" s="5"/>
      <c r="T3" s="2">
        <v>134</v>
      </c>
      <c r="U3" s="6"/>
      <c r="V3" s="2">
        <v>35800</v>
      </c>
      <c r="W3" s="6"/>
      <c r="X3" s="6"/>
      <c r="Y3" s="2">
        <v>24100</v>
      </c>
      <c r="Z3" s="6"/>
      <c r="AA3" s="6"/>
      <c r="AB3" s="6"/>
      <c r="AC3" s="6"/>
      <c r="AD3" s="6"/>
      <c r="AE3" s="6"/>
    </row>
    <row r="4" spans="1:31" ht="12.75">
      <c r="A4" s="5"/>
      <c r="B4" s="5"/>
      <c r="C4" s="5"/>
      <c r="D4">
        <v>161</v>
      </c>
      <c r="E4" s="5"/>
      <c r="F4" s="5"/>
      <c r="G4">
        <v>20.2</v>
      </c>
      <c r="H4" s="5"/>
      <c r="I4">
        <v>70080</v>
      </c>
      <c r="J4" s="5"/>
      <c r="K4" s="5"/>
      <c r="L4">
        <v>47877</v>
      </c>
      <c r="M4" s="5"/>
      <c r="N4" s="5"/>
      <c r="O4" s="5"/>
      <c r="P4" s="5"/>
      <c r="Q4" s="5"/>
      <c r="R4" s="5"/>
      <c r="S4" s="5"/>
      <c r="T4" s="2">
        <v>140</v>
      </c>
      <c r="U4" s="6"/>
      <c r="V4" s="2">
        <v>35700</v>
      </c>
      <c r="W4" s="6"/>
      <c r="X4" s="6"/>
      <c r="Y4" s="2">
        <v>24150</v>
      </c>
      <c r="Z4" s="6"/>
      <c r="AA4" s="6"/>
      <c r="AB4" s="6"/>
      <c r="AC4" s="6"/>
      <c r="AD4" s="6"/>
      <c r="AE4" s="6"/>
    </row>
    <row r="5" spans="1:31" ht="12.75">
      <c r="A5" s="5"/>
      <c r="B5" s="5"/>
      <c r="C5" s="5"/>
      <c r="E5" s="5"/>
      <c r="F5" s="5">
        <v>2</v>
      </c>
      <c r="G5">
        <v>41.2</v>
      </c>
      <c r="H5" s="5">
        <f>AVERAGE(G5:G7)</f>
        <v>40.96666666666667</v>
      </c>
      <c r="J5" s="5"/>
      <c r="K5" s="5"/>
      <c r="L5">
        <v>31492</v>
      </c>
      <c r="M5" s="5">
        <f>AVERAGE(L5:L7)</f>
        <v>31401.333333333332</v>
      </c>
      <c r="N5" s="5">
        <f>M5-E2</f>
        <v>31247.666666666664</v>
      </c>
      <c r="O5" s="5">
        <f>LN(M5)</f>
        <v>10.354605633839833</v>
      </c>
      <c r="P5" s="5">
        <f>10*((-1)*LN(N5/K2)/H5)</f>
        <v>0.19444284880420848</v>
      </c>
      <c r="Q5" s="5"/>
      <c r="R5" s="5"/>
      <c r="S5" s="5"/>
      <c r="T5" s="6"/>
      <c r="U5" s="6"/>
      <c r="V5" s="6"/>
      <c r="W5" s="6"/>
      <c r="X5" s="6"/>
      <c r="Y5" s="2">
        <v>16100</v>
      </c>
      <c r="Z5" s="6">
        <f>AVERAGE(Y5:Y7)</f>
        <v>16190</v>
      </c>
      <c r="AA5" s="6">
        <f>Z5-U2</f>
        <v>16052.666666666666</v>
      </c>
      <c r="AB5" s="6">
        <f>10*((-1)*LN(AA5/X2)/H5)</f>
        <v>0.19598664154536383</v>
      </c>
      <c r="AC5" s="6"/>
      <c r="AD5" s="6"/>
      <c r="AE5" s="6"/>
    </row>
    <row r="6" spans="1:31" ht="12.75">
      <c r="A6" s="5"/>
      <c r="B6" s="5"/>
      <c r="C6" s="5"/>
      <c r="E6" s="5"/>
      <c r="F6" s="5"/>
      <c r="G6">
        <v>40.7</v>
      </c>
      <c r="H6" s="5"/>
      <c r="J6" s="5"/>
      <c r="K6" s="5"/>
      <c r="L6">
        <v>31742</v>
      </c>
      <c r="M6" s="5"/>
      <c r="N6" s="5"/>
      <c r="O6" s="5"/>
      <c r="P6" s="5"/>
      <c r="Q6" s="5"/>
      <c r="R6" s="5"/>
      <c r="S6" s="5"/>
      <c r="T6" s="6"/>
      <c r="U6" s="6"/>
      <c r="V6" s="6"/>
      <c r="W6" s="6"/>
      <c r="X6" s="6"/>
      <c r="Y6" s="2">
        <v>16200</v>
      </c>
      <c r="Z6" s="6"/>
      <c r="AA6" s="6"/>
      <c r="AB6" s="6"/>
      <c r="AC6" s="6"/>
      <c r="AD6" s="6"/>
      <c r="AE6" s="6"/>
    </row>
    <row r="7" spans="1:31" ht="12.75">
      <c r="A7" s="5"/>
      <c r="B7" s="5"/>
      <c r="C7" s="5"/>
      <c r="E7" s="5"/>
      <c r="F7" s="5"/>
      <c r="G7">
        <v>41</v>
      </c>
      <c r="H7" s="5"/>
      <c r="J7" s="5"/>
      <c r="K7" s="5"/>
      <c r="L7">
        <v>30970</v>
      </c>
      <c r="M7" s="5"/>
      <c r="N7" s="5"/>
      <c r="O7" s="5"/>
      <c r="P7" s="5"/>
      <c r="Q7" s="5"/>
      <c r="R7" s="5"/>
      <c r="S7" s="5"/>
      <c r="T7" s="6"/>
      <c r="U7" s="6"/>
      <c r="V7" s="6"/>
      <c r="W7" s="6"/>
      <c r="X7" s="6"/>
      <c r="Y7" s="2">
        <v>16270</v>
      </c>
      <c r="Z7" s="6"/>
      <c r="AA7" s="6"/>
      <c r="AB7" s="6"/>
      <c r="AC7" s="6"/>
      <c r="AD7" s="6"/>
      <c r="AE7" s="6"/>
    </row>
    <row r="8" spans="1:31" ht="12.75">
      <c r="A8" s="5"/>
      <c r="B8" s="5"/>
      <c r="C8" s="5"/>
      <c r="E8" s="5"/>
      <c r="F8" s="5">
        <v>3</v>
      </c>
      <c r="G8">
        <v>60.3</v>
      </c>
      <c r="H8" s="5">
        <f>AVERAGE(G8:G10)</f>
        <v>60.38333333333333</v>
      </c>
      <c r="J8" s="5"/>
      <c r="K8" s="5"/>
      <c r="L8">
        <v>21925</v>
      </c>
      <c r="M8" s="5">
        <f>AVERAGE(L8:L10)</f>
        <v>21959.666666666668</v>
      </c>
      <c r="N8" s="5">
        <f>M8-E2</f>
        <v>21806</v>
      </c>
      <c r="O8" s="5">
        <f>LN(M8)</f>
        <v>9.996962716394723</v>
      </c>
      <c r="P8" s="5">
        <f>10*((-1)*LN(N8/K2))/H8</f>
        <v>0.1914977227786531</v>
      </c>
      <c r="Q8" s="5"/>
      <c r="R8" s="5"/>
      <c r="S8" s="5"/>
      <c r="T8" s="6"/>
      <c r="U8" s="6"/>
      <c r="V8" s="6"/>
      <c r="W8" s="6"/>
      <c r="X8" s="6"/>
      <c r="Y8" s="2">
        <v>11500</v>
      </c>
      <c r="Z8" s="6">
        <f>AVERAGE(Y8:Y10)</f>
        <v>11566.666666666666</v>
      </c>
      <c r="AA8" s="6">
        <f>Z8-U2</f>
        <v>11429.333333333332</v>
      </c>
      <c r="AB8" s="6">
        <f>10*((-1)*LN(AA8/X2))/H8</f>
        <v>0.18922171261915446</v>
      </c>
      <c r="AC8" s="6"/>
      <c r="AD8" s="6"/>
      <c r="AE8" s="6"/>
    </row>
    <row r="9" spans="1:31" ht="12.75">
      <c r="A9" s="5"/>
      <c r="B9" s="5"/>
      <c r="C9" s="5"/>
      <c r="E9" s="5"/>
      <c r="F9" s="5"/>
      <c r="G9">
        <v>60.6</v>
      </c>
      <c r="H9" s="5"/>
      <c r="J9" s="5"/>
      <c r="K9" s="5"/>
      <c r="L9">
        <v>22007</v>
      </c>
      <c r="M9" s="5"/>
      <c r="N9" s="5"/>
      <c r="O9" s="5"/>
      <c r="P9" s="5"/>
      <c r="Q9" s="5"/>
      <c r="R9" s="5"/>
      <c r="S9" s="5"/>
      <c r="T9" s="6"/>
      <c r="U9" s="6"/>
      <c r="V9" s="6"/>
      <c r="W9" s="6"/>
      <c r="X9" s="6"/>
      <c r="Y9" s="2">
        <v>11600</v>
      </c>
      <c r="Z9" s="6"/>
      <c r="AA9" s="6"/>
      <c r="AB9" s="6"/>
      <c r="AC9" s="6"/>
      <c r="AD9" s="6"/>
      <c r="AE9" s="6"/>
    </row>
    <row r="10" spans="1:31" ht="12.75">
      <c r="A10" s="5"/>
      <c r="B10" s="5"/>
      <c r="C10" s="5"/>
      <c r="E10" s="5"/>
      <c r="F10" s="5"/>
      <c r="G10">
        <v>60.25</v>
      </c>
      <c r="H10" s="5"/>
      <c r="J10" s="5"/>
      <c r="K10" s="5"/>
      <c r="L10">
        <v>21947</v>
      </c>
      <c r="M10" s="5"/>
      <c r="N10" s="5"/>
      <c r="O10" s="5"/>
      <c r="P10" s="5"/>
      <c r="Q10" s="5"/>
      <c r="R10" s="5"/>
      <c r="S10" s="5"/>
      <c r="T10" s="6"/>
      <c r="U10" s="6"/>
      <c r="V10" s="6"/>
      <c r="W10" s="6"/>
      <c r="X10" s="6"/>
      <c r="Y10" s="2">
        <v>11600</v>
      </c>
      <c r="Z10" s="6"/>
      <c r="AA10" s="6"/>
      <c r="AB10" s="6"/>
      <c r="AC10" s="6"/>
      <c r="AD10" s="6"/>
      <c r="AE10" s="6"/>
    </row>
    <row r="11" spans="1:31" ht="12.75">
      <c r="A11" s="5"/>
      <c r="B11" s="5"/>
      <c r="C11" s="5"/>
      <c r="E11" s="5"/>
      <c r="F11" s="4">
        <v>4</v>
      </c>
      <c r="G11">
        <v>80</v>
      </c>
      <c r="H11" s="5">
        <f>AVERAGE(G11:G13)</f>
        <v>79.86666666666667</v>
      </c>
      <c r="J11" s="5"/>
      <c r="K11" s="5"/>
      <c r="L11">
        <v>15050</v>
      </c>
      <c r="M11" s="5">
        <f>AVERAGE(L11:L13)</f>
        <v>15127</v>
      </c>
      <c r="N11" s="5">
        <f>M11-E2</f>
        <v>14973.333333333334</v>
      </c>
      <c r="O11" s="5">
        <f>LN(M11)</f>
        <v>9.6242365055622</v>
      </c>
      <c r="P11" s="5">
        <f>10*(-1)*LN(N11/K2)/H11</f>
        <v>0.19184992522460234</v>
      </c>
      <c r="Q11" s="5"/>
      <c r="R11" s="5"/>
      <c r="S11" s="5"/>
      <c r="T11" s="6"/>
      <c r="U11" s="6"/>
      <c r="V11" s="6"/>
      <c r="W11" s="6"/>
      <c r="X11" s="6"/>
      <c r="Y11" s="2">
        <v>8436</v>
      </c>
      <c r="Z11" s="6">
        <f>AVERAGE(Y11:Y13)</f>
        <v>8415.333333333334</v>
      </c>
      <c r="AA11" s="6">
        <f>Z11-U2</f>
        <v>8278</v>
      </c>
      <c r="AB11" s="6">
        <f>10*(-1)*LN(AA11/X2)/H11</f>
        <v>0.18345144383579692</v>
      </c>
      <c r="AC11" s="6"/>
      <c r="AD11" s="6"/>
      <c r="AE11" s="6"/>
    </row>
    <row r="12" spans="1:31" ht="12.75">
      <c r="A12" s="5"/>
      <c r="B12" s="5"/>
      <c r="C12" s="5"/>
      <c r="E12" s="5"/>
      <c r="F12" s="4"/>
      <c r="G12">
        <v>80.4</v>
      </c>
      <c r="H12" s="5"/>
      <c r="J12" s="5"/>
      <c r="K12" s="5"/>
      <c r="L12">
        <v>15084</v>
      </c>
      <c r="M12" s="5"/>
      <c r="N12" s="5"/>
      <c r="O12" s="5"/>
      <c r="P12" s="5"/>
      <c r="Q12" s="5"/>
      <c r="R12" s="5"/>
      <c r="S12" s="5"/>
      <c r="T12" s="6"/>
      <c r="U12" s="6"/>
      <c r="V12" s="6"/>
      <c r="W12" s="6"/>
      <c r="X12" s="6"/>
      <c r="Y12" s="2">
        <v>8410</v>
      </c>
      <c r="Z12" s="6"/>
      <c r="AA12" s="6"/>
      <c r="AB12" s="6"/>
      <c r="AC12" s="6"/>
      <c r="AD12" s="6"/>
      <c r="AE12" s="6"/>
    </row>
    <row r="13" spans="1:31" ht="12.75">
      <c r="A13" s="5"/>
      <c r="B13" s="5"/>
      <c r="C13" s="5"/>
      <c r="E13" s="5"/>
      <c r="F13" s="4"/>
      <c r="G13">
        <v>79.2</v>
      </c>
      <c r="H13" s="5"/>
      <c r="J13" s="5"/>
      <c r="K13" s="5"/>
      <c r="L13">
        <v>15247</v>
      </c>
      <c r="M13" s="5"/>
      <c r="N13" s="5"/>
      <c r="O13" s="5"/>
      <c r="P13" s="5"/>
      <c r="Q13" s="5"/>
      <c r="R13" s="5"/>
      <c r="S13" s="5"/>
      <c r="T13" s="6"/>
      <c r="U13" s="6"/>
      <c r="V13" s="6"/>
      <c r="W13" s="6"/>
      <c r="X13" s="6"/>
      <c r="Y13" s="2">
        <v>8400</v>
      </c>
      <c r="Z13" s="6"/>
      <c r="AA13" s="6"/>
      <c r="AB13" s="6"/>
      <c r="AC13" s="6"/>
      <c r="AD13" s="6"/>
      <c r="AE13" s="6"/>
    </row>
    <row r="14" spans="1:31" ht="12.75">
      <c r="A14" s="5"/>
      <c r="B14" s="5"/>
      <c r="C14" s="5"/>
      <c r="E14" s="5"/>
      <c r="F14" s="5">
        <v>5</v>
      </c>
      <c r="G14" s="5"/>
      <c r="H14" s="5">
        <f>SUM(H2,H11)</f>
        <v>100.16666666666667</v>
      </c>
      <c r="J14" s="5"/>
      <c r="K14" s="5"/>
      <c r="L14">
        <v>10473</v>
      </c>
      <c r="M14" s="4">
        <f>AVERAGE(L14:L16)</f>
        <v>10520.666666666666</v>
      </c>
      <c r="N14" s="5">
        <f>M14-E2</f>
        <v>10367</v>
      </c>
      <c r="O14" s="5">
        <f>LN(M14)</f>
        <v>9.261096855639968</v>
      </c>
      <c r="P14" s="5">
        <f>10*(-1)*LN(N14/K2)/H14</f>
        <v>0.18967233540648734</v>
      </c>
      <c r="Q14" s="5"/>
      <c r="R14" s="5"/>
      <c r="S14" s="5"/>
      <c r="T14" s="6"/>
      <c r="U14" s="6"/>
      <c r="V14" s="6"/>
      <c r="W14" s="6"/>
      <c r="X14" s="6"/>
      <c r="Y14" s="2">
        <v>6120</v>
      </c>
      <c r="Z14" s="6">
        <f>AVERAGE(Y14:Y16)</f>
        <v>6103.333333333333</v>
      </c>
      <c r="AA14" s="6">
        <f>Z14-U2</f>
        <v>5966</v>
      </c>
      <c r="AB14" s="6">
        <f>10*(-1)*LN(AA14/X2)/H14</f>
        <v>0.17897073930141918</v>
      </c>
      <c r="AC14" s="6"/>
      <c r="AD14" s="6"/>
      <c r="AE14" s="6"/>
    </row>
    <row r="15" spans="1:31" ht="12.75">
      <c r="A15" s="5"/>
      <c r="B15" s="5"/>
      <c r="C15" s="5"/>
      <c r="E15" s="5"/>
      <c r="F15" s="5"/>
      <c r="G15" s="5"/>
      <c r="H15" s="5"/>
      <c r="J15" s="5"/>
      <c r="K15" s="5"/>
      <c r="L15">
        <v>10665</v>
      </c>
      <c r="M15" s="4"/>
      <c r="N15" s="5"/>
      <c r="O15" s="5"/>
      <c r="P15" s="5"/>
      <c r="Q15" s="5"/>
      <c r="R15" s="5"/>
      <c r="S15" s="5"/>
      <c r="T15" s="6"/>
      <c r="U15" s="6"/>
      <c r="V15" s="6"/>
      <c r="W15" s="6"/>
      <c r="X15" s="6"/>
      <c r="Y15" s="2">
        <v>6120</v>
      </c>
      <c r="Z15" s="6"/>
      <c r="AA15" s="6"/>
      <c r="AB15" s="6"/>
      <c r="AC15" s="6"/>
      <c r="AD15" s="6"/>
      <c r="AE15" s="6"/>
    </row>
    <row r="16" spans="1:31" ht="12.75">
      <c r="A16" s="5"/>
      <c r="B16" s="5"/>
      <c r="C16" s="5"/>
      <c r="E16" s="5"/>
      <c r="F16" s="5"/>
      <c r="G16" s="5"/>
      <c r="H16" s="5"/>
      <c r="J16" s="5"/>
      <c r="K16" s="5"/>
      <c r="L16">
        <v>10424</v>
      </c>
      <c r="M16" s="4"/>
      <c r="N16" s="5"/>
      <c r="O16" s="5"/>
      <c r="P16" s="5"/>
      <c r="Q16" s="5"/>
      <c r="R16" s="5"/>
      <c r="S16" s="5"/>
      <c r="T16" s="6"/>
      <c r="U16" s="6"/>
      <c r="V16" s="6"/>
      <c r="W16" s="6"/>
      <c r="X16" s="6"/>
      <c r="Y16" s="2">
        <v>6070</v>
      </c>
      <c r="Z16" s="6"/>
      <c r="AA16" s="6"/>
      <c r="AB16" s="6"/>
      <c r="AC16" s="6"/>
      <c r="AD16" s="6"/>
      <c r="AE16" s="6"/>
    </row>
    <row r="17" spans="1:31" ht="12.75">
      <c r="A17" s="5"/>
      <c r="B17" s="5"/>
      <c r="C17" s="5"/>
      <c r="E17" s="5"/>
      <c r="F17" s="4">
        <v>6</v>
      </c>
      <c r="G17" s="5"/>
      <c r="H17" s="4">
        <f>H5+H11</f>
        <v>120.83333333333334</v>
      </c>
      <c r="J17" s="5"/>
      <c r="K17" s="5"/>
      <c r="L17">
        <v>7367</v>
      </c>
      <c r="M17" s="4">
        <f>AVERAGE(L17:L19)</f>
        <v>7354.333333333333</v>
      </c>
      <c r="N17" s="5">
        <f>M17-E2</f>
        <v>7200.666666666666</v>
      </c>
      <c r="O17" s="5">
        <f>LN(M17)</f>
        <v>8.903044987640262</v>
      </c>
      <c r="P17" s="5">
        <f>10*(-1)*LN(N17/K2)/H17</f>
        <v>0.18739354176560968</v>
      </c>
      <c r="Q17" s="5"/>
      <c r="R17" s="5"/>
      <c r="S17" s="5"/>
      <c r="T17" s="6"/>
      <c r="U17" s="6"/>
      <c r="V17" s="6"/>
      <c r="W17" s="6"/>
      <c r="X17" s="6"/>
      <c r="Y17" s="2">
        <v>4410</v>
      </c>
      <c r="Z17" s="6">
        <f>AVERAGE(Y17:Y19)</f>
        <v>4403.333333333333</v>
      </c>
      <c r="AA17" s="6">
        <f>Z17-U2</f>
        <v>4266</v>
      </c>
      <c r="AB17" s="6">
        <f>10*(-1)*LN(AA17/X2)/H17</f>
        <v>0.1761178183210439</v>
      </c>
      <c r="AC17" s="6"/>
      <c r="AD17" s="6"/>
      <c r="AE17" s="6"/>
    </row>
    <row r="18" spans="1:31" ht="12.75">
      <c r="A18" s="5"/>
      <c r="B18" s="5"/>
      <c r="C18" s="5"/>
      <c r="E18" s="5"/>
      <c r="F18" s="4"/>
      <c r="G18" s="5"/>
      <c r="H18" s="4"/>
      <c r="J18" s="5"/>
      <c r="K18" s="5"/>
      <c r="L18">
        <v>7394</v>
      </c>
      <c r="M18" s="4"/>
      <c r="N18" s="5"/>
      <c r="O18" s="5"/>
      <c r="P18" s="5"/>
      <c r="Q18" s="5"/>
      <c r="R18" s="5"/>
      <c r="S18" s="5"/>
      <c r="T18" s="6"/>
      <c r="U18" s="6"/>
      <c r="V18" s="6"/>
      <c r="W18" s="6"/>
      <c r="X18" s="6"/>
      <c r="Y18" s="2">
        <v>4410</v>
      </c>
      <c r="Z18" s="6"/>
      <c r="AA18" s="6"/>
      <c r="AB18" s="6"/>
      <c r="AC18" s="6"/>
      <c r="AD18" s="6"/>
      <c r="AE18" s="6"/>
    </row>
    <row r="19" spans="1:31" ht="12.75">
      <c r="A19" s="5"/>
      <c r="B19" s="5"/>
      <c r="C19" s="5"/>
      <c r="E19" s="5"/>
      <c r="F19" s="4"/>
      <c r="G19" s="5"/>
      <c r="H19" s="4"/>
      <c r="J19" s="5"/>
      <c r="K19" s="5"/>
      <c r="L19">
        <v>7302</v>
      </c>
      <c r="M19" s="4"/>
      <c r="N19" s="5"/>
      <c r="O19" s="5"/>
      <c r="P19" s="5"/>
      <c r="Q19" s="5"/>
      <c r="R19" s="5"/>
      <c r="S19" s="5"/>
      <c r="T19" s="6"/>
      <c r="U19" s="6"/>
      <c r="V19" s="6"/>
      <c r="W19" s="6"/>
      <c r="X19" s="6"/>
      <c r="Y19" s="2">
        <v>4390</v>
      </c>
      <c r="Z19" s="6"/>
      <c r="AA19" s="6"/>
      <c r="AB19" s="6"/>
      <c r="AC19" s="6"/>
      <c r="AD19" s="6"/>
      <c r="AE19" s="6"/>
    </row>
    <row r="21" ht="12.75">
      <c r="A21" t="s">
        <v>33</v>
      </c>
    </row>
    <row r="24" spans="2:3" ht="12.75">
      <c r="B24" t="s">
        <v>36</v>
      </c>
      <c r="C24">
        <f>CORREL(H2:H19,O2:O19)</f>
        <v>-0.9996358102808344</v>
      </c>
    </row>
  </sheetData>
  <sheetProtection/>
  <mergeCells count="72">
    <mergeCell ref="AE2:AE19"/>
    <mergeCell ref="T5:T19"/>
    <mergeCell ref="V5:V19"/>
    <mergeCell ref="Z5:Z7"/>
    <mergeCell ref="AA5:AA7"/>
    <mergeCell ref="AB5:AB7"/>
    <mergeCell ref="Z8:Z10"/>
    <mergeCell ref="AA8:AA10"/>
    <mergeCell ref="AB8:AB10"/>
    <mergeCell ref="Z11:Z13"/>
    <mergeCell ref="AC2:AC19"/>
    <mergeCell ref="AD2:AD19"/>
    <mergeCell ref="AA11:AA13"/>
    <mergeCell ref="AB11:AB13"/>
    <mergeCell ref="AA14:AA16"/>
    <mergeCell ref="AB14:AB16"/>
    <mergeCell ref="AA17:AA19"/>
    <mergeCell ref="AB17:AB19"/>
    <mergeCell ref="X2:X19"/>
    <mergeCell ref="Z2:Z4"/>
    <mergeCell ref="Z14:Z16"/>
    <mergeCell ref="Z17:Z19"/>
    <mergeCell ref="AA2:AA4"/>
    <mergeCell ref="AB2:AB4"/>
    <mergeCell ref="A2:A19"/>
    <mergeCell ref="B2:B19"/>
    <mergeCell ref="C2:C19"/>
    <mergeCell ref="E2:E19"/>
    <mergeCell ref="U2:U19"/>
    <mergeCell ref="W2:W19"/>
    <mergeCell ref="F2:F4"/>
    <mergeCell ref="H2:H4"/>
    <mergeCell ref="J2:J19"/>
    <mergeCell ref="K2:K19"/>
    <mergeCell ref="F11:F13"/>
    <mergeCell ref="H11:H13"/>
    <mergeCell ref="F14:F16"/>
    <mergeCell ref="G14:G19"/>
    <mergeCell ref="H14:H16"/>
    <mergeCell ref="M2:M4"/>
    <mergeCell ref="N2:N4"/>
    <mergeCell ref="P2:P4"/>
    <mergeCell ref="Q2:Q19"/>
    <mergeCell ref="N8:N10"/>
    <mergeCell ref="P8:P10"/>
    <mergeCell ref="M11:M13"/>
    <mergeCell ref="N11:N13"/>
    <mergeCell ref="P11:P13"/>
    <mergeCell ref="M14:M16"/>
    <mergeCell ref="R2:R19"/>
    <mergeCell ref="S2:S19"/>
    <mergeCell ref="F5:F7"/>
    <mergeCell ref="H5:H7"/>
    <mergeCell ref="M5:M7"/>
    <mergeCell ref="N5:N7"/>
    <mergeCell ref="P5:P7"/>
    <mergeCell ref="F8:F10"/>
    <mergeCell ref="H8:H10"/>
    <mergeCell ref="M8:M10"/>
    <mergeCell ref="F17:F19"/>
    <mergeCell ref="H17:H19"/>
    <mergeCell ref="M17:M19"/>
    <mergeCell ref="N17:N19"/>
    <mergeCell ref="P17:P19"/>
    <mergeCell ref="O14:O16"/>
    <mergeCell ref="O17:O19"/>
    <mergeCell ref="O2:O4"/>
    <mergeCell ref="O5:O7"/>
    <mergeCell ref="O8:O10"/>
    <mergeCell ref="O11:O13"/>
    <mergeCell ref="N14:N16"/>
    <mergeCell ref="P14:P1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24"/>
  <sheetViews>
    <sheetView zoomScale="380" zoomScaleNormal="380" zoomScalePageLayoutView="0" workbookViewId="0" topLeftCell="I38">
      <selection activeCell="I45" sqref="I45"/>
    </sheetView>
  </sheetViews>
  <sheetFormatPr defaultColWidth="9.140625" defaultRowHeight="12.75"/>
  <cols>
    <col min="2" max="2" width="10.57421875" style="0" customWidth="1"/>
    <col min="3" max="3" width="10.140625" style="0" customWidth="1"/>
    <col min="14" max="14" width="15.57421875" style="0" customWidth="1"/>
    <col min="15" max="15" width="14.140625" style="0" customWidth="1"/>
    <col min="20" max="20" width="11.421875" style="0" customWidth="1"/>
  </cols>
  <sheetData>
    <row r="1" spans="1:31" ht="12.75">
      <c r="A1" t="s">
        <v>14</v>
      </c>
      <c r="B1" t="s">
        <v>15</v>
      </c>
      <c r="C1" t="s">
        <v>16</v>
      </c>
      <c r="D1" t="s">
        <v>17</v>
      </c>
      <c r="E1" t="s">
        <v>23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23</v>
      </c>
      <c r="N1" t="s">
        <v>26</v>
      </c>
      <c r="O1" t="s">
        <v>35</v>
      </c>
      <c r="P1" t="s">
        <v>27</v>
      </c>
      <c r="Q1" t="s">
        <v>23</v>
      </c>
      <c r="R1" t="s">
        <v>28</v>
      </c>
      <c r="S1" t="s">
        <v>29</v>
      </c>
      <c r="T1" s="2" t="s">
        <v>18</v>
      </c>
      <c r="U1" s="2" t="s">
        <v>23</v>
      </c>
      <c r="V1" s="2" t="s">
        <v>30</v>
      </c>
      <c r="W1" s="2" t="s">
        <v>23</v>
      </c>
      <c r="X1" s="2" t="s">
        <v>24</v>
      </c>
      <c r="Y1" s="2" t="s">
        <v>25</v>
      </c>
      <c r="Z1" s="2" t="s">
        <v>23</v>
      </c>
      <c r="AA1" s="2" t="s">
        <v>26</v>
      </c>
      <c r="AB1" s="2" t="s">
        <v>27</v>
      </c>
      <c r="AC1" s="2" t="s">
        <v>23</v>
      </c>
      <c r="AD1" s="2" t="s">
        <v>28</v>
      </c>
      <c r="AE1" s="2" t="s">
        <v>29</v>
      </c>
    </row>
    <row r="2" spans="1:31" ht="12.75">
      <c r="A2" s="5" t="s">
        <v>8</v>
      </c>
      <c r="B2" s="5" t="s">
        <v>9</v>
      </c>
      <c r="C2" s="5" t="s">
        <v>5</v>
      </c>
      <c r="D2">
        <v>30</v>
      </c>
      <c r="E2" s="5">
        <f>AVERAGE(D2:D4)</f>
        <v>38.333333333333336</v>
      </c>
      <c r="F2" s="5">
        <v>1</v>
      </c>
      <c r="G2">
        <v>19.9</v>
      </c>
      <c r="H2" s="5">
        <f>AVERAGE(G2:G4)</f>
        <v>20</v>
      </c>
      <c r="I2">
        <v>98882</v>
      </c>
      <c r="J2" s="5">
        <f>AVERAGE(I2:I4)</f>
        <v>97965.66666666667</v>
      </c>
      <c r="K2" s="5">
        <f>J2-E2</f>
        <v>97927.33333333334</v>
      </c>
      <c r="L2">
        <v>78355</v>
      </c>
      <c r="M2" s="5">
        <f>AVERAGE(L2:L4)</f>
        <v>78417</v>
      </c>
      <c r="N2" s="5">
        <f>M2-E2</f>
        <v>78378.66666666667</v>
      </c>
      <c r="O2" s="5">
        <f>LN(M2)</f>
        <v>11.269796019567506</v>
      </c>
      <c r="P2" s="5">
        <f>10*((-1)*LN(N2/K2))/H2</f>
        <v>0.11133696277143104</v>
      </c>
      <c r="Q2" s="5">
        <f>AVERAGE(P2:P19)</f>
        <v>0.11949771969685742</v>
      </c>
      <c r="R2" s="5">
        <f>(-1)*LN(0.1)/Q2</f>
        <v>19.268862191138524</v>
      </c>
      <c r="S2" s="5">
        <f>(-1)*LN(0.5)/Q2</f>
        <v>5.800505501848282</v>
      </c>
      <c r="T2" s="2">
        <v>144</v>
      </c>
      <c r="U2" s="6">
        <f>AVERAGE(T2:T4)</f>
        <v>144.66666666666666</v>
      </c>
      <c r="V2" s="2">
        <v>151000</v>
      </c>
      <c r="W2" s="6">
        <f>AVERAGE(V2:V4)</f>
        <v>152000</v>
      </c>
      <c r="X2" s="6">
        <f>W2-U2</f>
        <v>151855.33333333334</v>
      </c>
      <c r="Y2" s="2">
        <v>121000</v>
      </c>
      <c r="Z2" s="6">
        <f>AVERAGE(Y2:Y4)</f>
        <v>119333.33333333333</v>
      </c>
      <c r="AA2" s="6">
        <f>Z2-U2</f>
        <v>119188.66666666666</v>
      </c>
      <c r="AB2" s="6">
        <f>10*((-1)*LN(AA2/X2))/H2</f>
        <v>0.12111032072163888</v>
      </c>
      <c r="AC2" s="6">
        <f>AVERAGE(AB2:AB19)</f>
        <v>0.11924395673126555</v>
      </c>
      <c r="AD2" s="6">
        <f>(-1)*LN(0.1)/AC2</f>
        <v>19.30986824081385</v>
      </c>
      <c r="AE2" s="6">
        <f>(-1)*LN(0.5)/AC2</f>
        <v>5.812849552804241</v>
      </c>
    </row>
    <row r="3" spans="1:31" ht="12.75">
      <c r="A3" s="5"/>
      <c r="B3" s="5"/>
      <c r="C3" s="5"/>
      <c r="D3">
        <v>42</v>
      </c>
      <c r="E3" s="5"/>
      <c r="F3" s="5"/>
      <c r="G3">
        <v>20.3</v>
      </c>
      <c r="H3" s="5"/>
      <c r="I3">
        <v>97194</v>
      </c>
      <c r="J3" s="5"/>
      <c r="K3" s="5"/>
      <c r="L3">
        <v>78556</v>
      </c>
      <c r="M3" s="5"/>
      <c r="N3" s="5"/>
      <c r="O3" s="5"/>
      <c r="P3" s="5"/>
      <c r="Q3" s="5"/>
      <c r="R3" s="5"/>
      <c r="S3" s="5"/>
      <c r="T3" s="2">
        <v>134</v>
      </c>
      <c r="U3" s="6"/>
      <c r="V3" s="2">
        <v>152000</v>
      </c>
      <c r="W3" s="6"/>
      <c r="X3" s="6"/>
      <c r="Y3" s="2">
        <v>119000</v>
      </c>
      <c r="Z3" s="6"/>
      <c r="AA3" s="6"/>
      <c r="AB3" s="6"/>
      <c r="AC3" s="6"/>
      <c r="AD3" s="6"/>
      <c r="AE3" s="6"/>
    </row>
    <row r="4" spans="1:31" ht="12.75">
      <c r="A4" s="5"/>
      <c r="B4" s="5"/>
      <c r="C4" s="5"/>
      <c r="D4">
        <v>43</v>
      </c>
      <c r="E4" s="5"/>
      <c r="F4" s="5"/>
      <c r="G4">
        <v>19.8</v>
      </c>
      <c r="H4" s="5"/>
      <c r="I4">
        <v>97821</v>
      </c>
      <c r="J4" s="5"/>
      <c r="K4" s="5"/>
      <c r="L4">
        <v>78340</v>
      </c>
      <c r="M4" s="5"/>
      <c r="N4" s="5"/>
      <c r="O4" s="5"/>
      <c r="P4" s="5"/>
      <c r="Q4" s="5"/>
      <c r="R4" s="5"/>
      <c r="S4" s="5"/>
      <c r="T4" s="2">
        <v>156</v>
      </c>
      <c r="U4" s="6"/>
      <c r="V4" s="2">
        <v>153000</v>
      </c>
      <c r="W4" s="6"/>
      <c r="X4" s="6"/>
      <c r="Y4" s="2">
        <v>118000</v>
      </c>
      <c r="Z4" s="6"/>
      <c r="AA4" s="6"/>
      <c r="AB4" s="6"/>
      <c r="AC4" s="6"/>
      <c r="AD4" s="6"/>
      <c r="AE4" s="6"/>
    </row>
    <row r="5" spans="1:31" ht="12.75">
      <c r="A5" s="5"/>
      <c r="B5" s="5"/>
      <c r="C5" s="5"/>
      <c r="E5" s="5"/>
      <c r="F5" s="5">
        <v>2</v>
      </c>
      <c r="G5">
        <v>41.4</v>
      </c>
      <c r="H5" s="5">
        <f>AVERAGE(G5:G7)</f>
        <v>41.300000000000004</v>
      </c>
      <c r="J5" s="5"/>
      <c r="K5" s="5"/>
      <c r="L5">
        <v>59427</v>
      </c>
      <c r="M5" s="5">
        <f>AVERAGE(L5:L7)</f>
        <v>59456.333333333336</v>
      </c>
      <c r="N5" s="5">
        <f>M5-E2</f>
        <v>59418</v>
      </c>
      <c r="O5" s="5">
        <f>LN(M5)</f>
        <v>10.99299742854459</v>
      </c>
      <c r="P5" s="5">
        <f>10*((-1)*LN(N5/K2)/H5)</f>
        <v>0.12097542282327783</v>
      </c>
      <c r="Q5" s="5"/>
      <c r="R5" s="5"/>
      <c r="S5" s="5"/>
      <c r="T5" s="6"/>
      <c r="U5" s="6"/>
      <c r="V5" s="6"/>
      <c r="W5" s="6"/>
      <c r="X5" s="6"/>
      <c r="Y5" s="2">
        <v>89200</v>
      </c>
      <c r="Z5" s="6">
        <f>AVERAGE(Y5:Y7)</f>
        <v>89366.66666666667</v>
      </c>
      <c r="AA5" s="6">
        <f>Z5-U2</f>
        <v>89222</v>
      </c>
      <c r="AB5" s="6">
        <f>10*((-1)*LN(AA5/X2)/H5)</f>
        <v>0.12876529474748355</v>
      </c>
      <c r="AC5" s="6"/>
      <c r="AD5" s="6"/>
      <c r="AE5" s="6"/>
    </row>
    <row r="6" spans="1:31" ht="12.75">
      <c r="A6" s="5"/>
      <c r="B6" s="5"/>
      <c r="C6" s="5"/>
      <c r="E6" s="5"/>
      <c r="F6" s="5"/>
      <c r="G6">
        <v>41.4</v>
      </c>
      <c r="H6" s="5"/>
      <c r="J6" s="5"/>
      <c r="K6" s="5"/>
      <c r="L6">
        <v>59220</v>
      </c>
      <c r="M6" s="5"/>
      <c r="N6" s="5"/>
      <c r="O6" s="5"/>
      <c r="P6" s="5"/>
      <c r="Q6" s="5"/>
      <c r="R6" s="5"/>
      <c r="S6" s="5"/>
      <c r="T6" s="6"/>
      <c r="U6" s="6"/>
      <c r="V6" s="6"/>
      <c r="W6" s="6"/>
      <c r="X6" s="6"/>
      <c r="Y6" s="2">
        <v>89400</v>
      </c>
      <c r="Z6" s="6"/>
      <c r="AA6" s="6"/>
      <c r="AB6" s="6"/>
      <c r="AC6" s="6"/>
      <c r="AD6" s="6"/>
      <c r="AE6" s="6"/>
    </row>
    <row r="7" spans="1:31" ht="12.75">
      <c r="A7" s="5"/>
      <c r="B7" s="5"/>
      <c r="C7" s="5"/>
      <c r="E7" s="5"/>
      <c r="F7" s="5"/>
      <c r="G7">
        <v>41.1</v>
      </c>
      <c r="H7" s="5"/>
      <c r="J7" s="5"/>
      <c r="K7" s="5"/>
      <c r="L7">
        <v>59722</v>
      </c>
      <c r="M7" s="5"/>
      <c r="N7" s="5"/>
      <c r="O7" s="5"/>
      <c r="P7" s="5"/>
      <c r="Q7" s="5"/>
      <c r="R7" s="5"/>
      <c r="S7" s="5"/>
      <c r="T7" s="6"/>
      <c r="U7" s="6"/>
      <c r="V7" s="6"/>
      <c r="W7" s="6"/>
      <c r="X7" s="6"/>
      <c r="Y7" s="2">
        <v>89500</v>
      </c>
      <c r="Z7" s="6"/>
      <c r="AA7" s="6"/>
      <c r="AB7" s="6"/>
      <c r="AC7" s="6"/>
      <c r="AD7" s="6"/>
      <c r="AE7" s="6"/>
    </row>
    <row r="8" spans="1:31" ht="12.75">
      <c r="A8" s="5"/>
      <c r="B8" s="5"/>
      <c r="C8" s="5"/>
      <c r="E8" s="5"/>
      <c r="F8" s="5">
        <v>3</v>
      </c>
      <c r="G8">
        <v>60.5</v>
      </c>
      <c r="H8" s="5">
        <f>AVERAGE(G8:G10)</f>
        <v>60.5</v>
      </c>
      <c r="J8" s="5"/>
      <c r="K8" s="5"/>
      <c r="L8">
        <v>47804</v>
      </c>
      <c r="M8" s="5">
        <f>AVERAGE(L8:L10)</f>
        <v>47634</v>
      </c>
      <c r="N8" s="5">
        <f>M8-E2</f>
        <v>47595.666666666664</v>
      </c>
      <c r="O8" s="5">
        <f>LN(M8)</f>
        <v>10.771302070953169</v>
      </c>
      <c r="P8" s="5">
        <f>10*((-1)*LN(N8/K2))/H8</f>
        <v>0.1192535514625811</v>
      </c>
      <c r="Q8" s="5"/>
      <c r="R8" s="5"/>
      <c r="S8" s="5"/>
      <c r="T8" s="6"/>
      <c r="U8" s="6"/>
      <c r="V8" s="6"/>
      <c r="W8" s="6"/>
      <c r="X8" s="6"/>
      <c r="Y8" s="2">
        <v>75300</v>
      </c>
      <c r="Z8" s="6">
        <f>AVERAGE(Y8:Y10)</f>
        <v>75200</v>
      </c>
      <c r="AA8" s="6">
        <f>Z8-U2</f>
        <v>75055.33333333333</v>
      </c>
      <c r="AB8" s="6">
        <f>10*((-1)*LN(AA8/X2))/H8</f>
        <v>0.11647978412639204</v>
      </c>
      <c r="AC8" s="6"/>
      <c r="AD8" s="6"/>
      <c r="AE8" s="6"/>
    </row>
    <row r="9" spans="1:31" ht="12.75">
      <c r="A9" s="5"/>
      <c r="B9" s="5"/>
      <c r="C9" s="5"/>
      <c r="E9" s="5"/>
      <c r="F9" s="5"/>
      <c r="G9">
        <v>60.7</v>
      </c>
      <c r="H9" s="5"/>
      <c r="J9" s="5"/>
      <c r="K9" s="5"/>
      <c r="L9">
        <v>47479</v>
      </c>
      <c r="M9" s="5"/>
      <c r="N9" s="5"/>
      <c r="O9" s="5"/>
      <c r="P9" s="5"/>
      <c r="Q9" s="5"/>
      <c r="R9" s="5"/>
      <c r="S9" s="5"/>
      <c r="T9" s="6"/>
      <c r="U9" s="6"/>
      <c r="V9" s="6"/>
      <c r="W9" s="6"/>
      <c r="X9" s="6"/>
      <c r="Y9" s="2">
        <v>75200</v>
      </c>
      <c r="Z9" s="6"/>
      <c r="AA9" s="6"/>
      <c r="AB9" s="6"/>
      <c r="AC9" s="6"/>
      <c r="AD9" s="6"/>
      <c r="AE9" s="6"/>
    </row>
    <row r="10" spans="1:31" ht="12.75">
      <c r="A10" s="5"/>
      <c r="B10" s="5"/>
      <c r="C10" s="5"/>
      <c r="E10" s="5"/>
      <c r="F10" s="5"/>
      <c r="G10">
        <v>60.3</v>
      </c>
      <c r="H10" s="5"/>
      <c r="J10" s="5"/>
      <c r="K10" s="5"/>
      <c r="L10">
        <v>47619</v>
      </c>
      <c r="M10" s="5"/>
      <c r="N10" s="5"/>
      <c r="O10" s="5"/>
      <c r="P10" s="5"/>
      <c r="Q10" s="5"/>
      <c r="R10" s="5"/>
      <c r="S10" s="5"/>
      <c r="T10" s="6"/>
      <c r="U10" s="6"/>
      <c r="V10" s="6"/>
      <c r="W10" s="6"/>
      <c r="X10" s="6"/>
      <c r="Y10" s="2">
        <v>75100</v>
      </c>
      <c r="Z10" s="6"/>
      <c r="AA10" s="6"/>
      <c r="AB10" s="6"/>
      <c r="AC10" s="6"/>
      <c r="AD10" s="6"/>
      <c r="AE10" s="6"/>
    </row>
    <row r="11" spans="1:31" ht="12.75">
      <c r="A11" s="5"/>
      <c r="B11" s="5"/>
      <c r="C11" s="5"/>
      <c r="E11" s="5"/>
      <c r="F11" s="4">
        <v>4</v>
      </c>
      <c r="G11">
        <v>79.3</v>
      </c>
      <c r="H11" s="5">
        <f>AVERAGE(G11:G13)</f>
        <v>79.13333333333333</v>
      </c>
      <c r="J11" s="5"/>
      <c r="K11" s="5"/>
      <c r="L11">
        <v>37787</v>
      </c>
      <c r="M11" s="5">
        <f>AVERAGE(L11:L13)</f>
        <v>37634.666666666664</v>
      </c>
      <c r="N11" s="5">
        <f>M11-E2</f>
        <v>37596.33333333333</v>
      </c>
      <c r="O11" s="5">
        <f>LN(M11)</f>
        <v>10.535680890425732</v>
      </c>
      <c r="P11" s="5">
        <f>10*(-1)*LN(N11/K2)/H11</f>
        <v>0.12097546492634824</v>
      </c>
      <c r="Q11" s="5"/>
      <c r="R11" s="5"/>
      <c r="S11" s="5"/>
      <c r="T11" s="6"/>
      <c r="U11" s="6"/>
      <c r="V11" s="6"/>
      <c r="W11" s="6"/>
      <c r="X11" s="6"/>
      <c r="Y11" s="2">
        <v>59200</v>
      </c>
      <c r="Z11" s="6">
        <f>AVERAGE(Y11:Y13)</f>
        <v>59300</v>
      </c>
      <c r="AA11" s="6">
        <f>Z11-U2</f>
        <v>59155.333333333336</v>
      </c>
      <c r="AB11" s="6">
        <f>10*(-1)*LN(AA11/X2)/H11</f>
        <v>0.11913583327517009</v>
      </c>
      <c r="AC11" s="6"/>
      <c r="AD11" s="6"/>
      <c r="AE11" s="6"/>
    </row>
    <row r="12" spans="1:31" ht="12.75">
      <c r="A12" s="5"/>
      <c r="B12" s="5"/>
      <c r="C12" s="5"/>
      <c r="E12" s="5"/>
      <c r="F12" s="4"/>
      <c r="G12">
        <v>79.6</v>
      </c>
      <c r="H12" s="5"/>
      <c r="J12" s="5"/>
      <c r="K12" s="5"/>
      <c r="L12">
        <v>37590</v>
      </c>
      <c r="M12" s="5"/>
      <c r="N12" s="5"/>
      <c r="O12" s="5"/>
      <c r="P12" s="5"/>
      <c r="Q12" s="5"/>
      <c r="R12" s="5"/>
      <c r="S12" s="5"/>
      <c r="T12" s="6"/>
      <c r="U12" s="6"/>
      <c r="V12" s="6"/>
      <c r="W12" s="6"/>
      <c r="X12" s="6"/>
      <c r="Y12" s="2">
        <v>59300</v>
      </c>
      <c r="Z12" s="6"/>
      <c r="AA12" s="6"/>
      <c r="AB12" s="6"/>
      <c r="AC12" s="6"/>
      <c r="AD12" s="6"/>
      <c r="AE12" s="6"/>
    </row>
    <row r="13" spans="1:31" ht="12.75">
      <c r="A13" s="5"/>
      <c r="B13" s="5"/>
      <c r="C13" s="5"/>
      <c r="E13" s="5"/>
      <c r="F13" s="4"/>
      <c r="G13">
        <v>78.5</v>
      </c>
      <c r="H13" s="5"/>
      <c r="J13" s="5"/>
      <c r="K13" s="5"/>
      <c r="L13">
        <v>37527</v>
      </c>
      <c r="M13" s="5"/>
      <c r="N13" s="5"/>
      <c r="O13" s="5"/>
      <c r="P13" s="5"/>
      <c r="Q13" s="5"/>
      <c r="R13" s="5"/>
      <c r="S13" s="5"/>
      <c r="T13" s="6"/>
      <c r="U13" s="6"/>
      <c r="V13" s="6"/>
      <c r="W13" s="6"/>
      <c r="X13" s="6"/>
      <c r="Y13" s="2">
        <v>59400</v>
      </c>
      <c r="Z13" s="6"/>
      <c r="AA13" s="6"/>
      <c r="AB13" s="6"/>
      <c r="AC13" s="6"/>
      <c r="AD13" s="6"/>
      <c r="AE13" s="6"/>
    </row>
    <row r="14" spans="1:31" ht="12.75">
      <c r="A14" s="5"/>
      <c r="B14" s="5"/>
      <c r="C14" s="5"/>
      <c r="E14" s="5"/>
      <c r="F14" s="5">
        <v>5</v>
      </c>
      <c r="G14" s="5"/>
      <c r="H14" s="5">
        <f>SUM(H2,H11)</f>
        <v>99.13333333333333</v>
      </c>
      <c r="J14" s="5"/>
      <c r="K14" s="5"/>
      <c r="L14">
        <v>29489</v>
      </c>
      <c r="M14" s="4">
        <f>AVERAGE(L14:L16)</f>
        <v>29431</v>
      </c>
      <c r="N14" s="5">
        <f>M14-E2</f>
        <v>29392.666666666668</v>
      </c>
      <c r="O14" s="5">
        <f>LN(M14)</f>
        <v>10.289803819583309</v>
      </c>
      <c r="P14" s="5">
        <f>10*(-1)*LN(N14/K2)/H14</f>
        <v>0.12140018462369634</v>
      </c>
      <c r="Q14" s="5"/>
      <c r="R14" s="5"/>
      <c r="S14" s="5"/>
      <c r="T14" s="6"/>
      <c r="U14" s="6"/>
      <c r="V14" s="6"/>
      <c r="W14" s="6"/>
      <c r="X14" s="6"/>
      <c r="Y14" s="2">
        <v>48000</v>
      </c>
      <c r="Z14" s="6">
        <f>AVERAGE(Y14:Y16)</f>
        <v>48000</v>
      </c>
      <c r="AA14" s="6">
        <f>Z14-U2</f>
        <v>47855.333333333336</v>
      </c>
      <c r="AB14" s="6">
        <f>10*(-1)*LN(AA14/X2)/H14</f>
        <v>0.11648410310809298</v>
      </c>
      <c r="AC14" s="6"/>
      <c r="AD14" s="6"/>
      <c r="AE14" s="6"/>
    </row>
    <row r="15" spans="1:31" ht="12.75">
      <c r="A15" s="5"/>
      <c r="B15" s="5"/>
      <c r="C15" s="5"/>
      <c r="E15" s="5"/>
      <c r="F15" s="5"/>
      <c r="G15" s="5"/>
      <c r="H15" s="5"/>
      <c r="J15" s="5"/>
      <c r="K15" s="5"/>
      <c r="L15">
        <v>29327</v>
      </c>
      <c r="M15" s="4"/>
      <c r="N15" s="5"/>
      <c r="O15" s="5"/>
      <c r="P15" s="5"/>
      <c r="Q15" s="5"/>
      <c r="R15" s="5"/>
      <c r="S15" s="5"/>
      <c r="T15" s="6"/>
      <c r="U15" s="6"/>
      <c r="V15" s="6"/>
      <c r="W15" s="6"/>
      <c r="X15" s="6"/>
      <c r="Y15" s="2">
        <v>48200</v>
      </c>
      <c r="Z15" s="6"/>
      <c r="AA15" s="6"/>
      <c r="AB15" s="6"/>
      <c r="AC15" s="6"/>
      <c r="AD15" s="6"/>
      <c r="AE15" s="6"/>
    </row>
    <row r="16" spans="1:31" ht="12.75">
      <c r="A16" s="5"/>
      <c r="B16" s="5"/>
      <c r="C16" s="5"/>
      <c r="E16" s="5"/>
      <c r="F16" s="5"/>
      <c r="G16" s="5"/>
      <c r="H16" s="5"/>
      <c r="J16" s="5"/>
      <c r="K16" s="5"/>
      <c r="L16">
        <v>29477</v>
      </c>
      <c r="M16" s="4"/>
      <c r="N16" s="5"/>
      <c r="O16" s="5"/>
      <c r="P16" s="5"/>
      <c r="Q16" s="5"/>
      <c r="R16" s="5"/>
      <c r="S16" s="5"/>
      <c r="T16" s="6"/>
      <c r="U16" s="6"/>
      <c r="V16" s="6"/>
      <c r="W16" s="6"/>
      <c r="X16" s="6"/>
      <c r="Y16" s="2">
        <v>47800</v>
      </c>
      <c r="Z16" s="6"/>
      <c r="AA16" s="6"/>
      <c r="AB16" s="6"/>
      <c r="AC16" s="6"/>
      <c r="AD16" s="6"/>
      <c r="AE16" s="6"/>
    </row>
    <row r="17" spans="1:31" ht="12.75">
      <c r="A17" s="5"/>
      <c r="B17" s="5"/>
      <c r="C17" s="5"/>
      <c r="E17" s="5"/>
      <c r="F17" s="4">
        <v>6</v>
      </c>
      <c r="G17" s="5"/>
      <c r="H17" s="4">
        <f>H5+H11</f>
        <v>120.43333333333334</v>
      </c>
      <c r="J17" s="5"/>
      <c r="K17" s="5"/>
      <c r="L17">
        <v>22202</v>
      </c>
      <c r="M17" s="4">
        <f>AVERAGE(L17:L19)</f>
        <v>22288.666666666668</v>
      </c>
      <c r="N17" s="5">
        <f>M17-E2</f>
        <v>22250.333333333336</v>
      </c>
      <c r="O17" s="5">
        <f>LN(M17)</f>
        <v>10.01183360703432</v>
      </c>
      <c r="P17" s="5">
        <f>10*(-1)*LN(N17/K2)/H17</f>
        <v>0.12304473157381002</v>
      </c>
      <c r="Q17" s="5"/>
      <c r="R17" s="5"/>
      <c r="S17" s="5"/>
      <c r="T17" s="6"/>
      <c r="U17" s="6"/>
      <c r="V17" s="6"/>
      <c r="W17" s="6"/>
      <c r="X17" s="6"/>
      <c r="Y17" s="2">
        <v>38800</v>
      </c>
      <c r="Z17" s="6">
        <f>AVERAGE(Y17:Y19)</f>
        <v>38856.666666666664</v>
      </c>
      <c r="AA17" s="6">
        <f>Z17-U2</f>
        <v>38712</v>
      </c>
      <c r="AB17" s="6">
        <f>10*(-1)*LN(AA17/X2)/H17</f>
        <v>0.11348840440881583</v>
      </c>
      <c r="AC17" s="6"/>
      <c r="AD17" s="6"/>
      <c r="AE17" s="6"/>
    </row>
    <row r="18" spans="1:31" ht="12.75">
      <c r="A18" s="5"/>
      <c r="B18" s="5"/>
      <c r="C18" s="5"/>
      <c r="E18" s="5"/>
      <c r="F18" s="4"/>
      <c r="G18" s="5"/>
      <c r="H18" s="4"/>
      <c r="J18" s="5"/>
      <c r="K18" s="5"/>
      <c r="L18">
        <v>22314</v>
      </c>
      <c r="M18" s="4"/>
      <c r="N18" s="5"/>
      <c r="O18" s="5"/>
      <c r="P18" s="5"/>
      <c r="Q18" s="5"/>
      <c r="R18" s="5"/>
      <c r="S18" s="5"/>
      <c r="T18" s="6"/>
      <c r="U18" s="6"/>
      <c r="V18" s="6"/>
      <c r="W18" s="6"/>
      <c r="X18" s="6"/>
      <c r="Y18" s="2">
        <v>38870</v>
      </c>
      <c r="Z18" s="6"/>
      <c r="AA18" s="6"/>
      <c r="AB18" s="6"/>
      <c r="AC18" s="6"/>
      <c r="AD18" s="6"/>
      <c r="AE18" s="6"/>
    </row>
    <row r="19" spans="1:31" ht="12.75">
      <c r="A19" s="5"/>
      <c r="B19" s="5"/>
      <c r="C19" s="5"/>
      <c r="E19" s="5"/>
      <c r="F19" s="4"/>
      <c r="G19" s="5"/>
      <c r="H19" s="4"/>
      <c r="J19" s="5"/>
      <c r="K19" s="5"/>
      <c r="L19">
        <v>22350</v>
      </c>
      <c r="M19" s="4"/>
      <c r="N19" s="5"/>
      <c r="O19" s="5"/>
      <c r="P19" s="5"/>
      <c r="Q19" s="5"/>
      <c r="R19" s="5"/>
      <c r="S19" s="5"/>
      <c r="T19" s="6"/>
      <c r="U19" s="6"/>
      <c r="V19" s="6"/>
      <c r="W19" s="6"/>
      <c r="X19" s="6"/>
      <c r="Y19" s="2">
        <v>38900</v>
      </c>
      <c r="Z19" s="6"/>
      <c r="AA19" s="6"/>
      <c r="AB19" s="6"/>
      <c r="AC19" s="6"/>
      <c r="AD19" s="6"/>
      <c r="AE19" s="6"/>
    </row>
    <row r="22" ht="12.75">
      <c r="A22" t="s">
        <v>31</v>
      </c>
    </row>
    <row r="23" ht="12.75">
      <c r="A23" t="s">
        <v>32</v>
      </c>
    </row>
    <row r="24" spans="5:6" ht="12.75">
      <c r="E24" t="s">
        <v>36</v>
      </c>
      <c r="F24">
        <f>CORREL(H2:H19,O2:O19)</f>
        <v>-0.9998829522504461</v>
      </c>
    </row>
  </sheetData>
  <sheetProtection/>
  <mergeCells count="72">
    <mergeCell ref="O2:O4"/>
    <mergeCell ref="O5:O7"/>
    <mergeCell ref="O8:O10"/>
    <mergeCell ref="O11:O13"/>
    <mergeCell ref="AE2:AE19"/>
    <mergeCell ref="T5:T19"/>
    <mergeCell ref="V5:V19"/>
    <mergeCell ref="Z5:Z7"/>
    <mergeCell ref="AA5:AA7"/>
    <mergeCell ref="AB5:AB7"/>
    <mergeCell ref="Z8:Z10"/>
    <mergeCell ref="AA8:AA10"/>
    <mergeCell ref="AB8:AB10"/>
    <mergeCell ref="Z11:Z13"/>
    <mergeCell ref="AA2:AA4"/>
    <mergeCell ref="AB2:AB4"/>
    <mergeCell ref="AC2:AC19"/>
    <mergeCell ref="AD2:AD19"/>
    <mergeCell ref="AA11:AA13"/>
    <mergeCell ref="AB11:AB13"/>
    <mergeCell ref="AA14:AA16"/>
    <mergeCell ref="AB14:AB16"/>
    <mergeCell ref="AA17:AA19"/>
    <mergeCell ref="AB17:AB19"/>
    <mergeCell ref="U2:U19"/>
    <mergeCell ref="W2:W19"/>
    <mergeCell ref="X2:X19"/>
    <mergeCell ref="Z2:Z4"/>
    <mergeCell ref="Z14:Z16"/>
    <mergeCell ref="Z17:Z19"/>
    <mergeCell ref="N14:N16"/>
    <mergeCell ref="P14:P16"/>
    <mergeCell ref="F17:F19"/>
    <mergeCell ref="H17:H19"/>
    <mergeCell ref="M17:M19"/>
    <mergeCell ref="N17:N19"/>
    <mergeCell ref="P17:P19"/>
    <mergeCell ref="O14:O16"/>
    <mergeCell ref="O17:O19"/>
    <mergeCell ref="R2:R19"/>
    <mergeCell ref="S2:S19"/>
    <mergeCell ref="F5:F7"/>
    <mergeCell ref="H5:H7"/>
    <mergeCell ref="M5:M7"/>
    <mergeCell ref="N5:N7"/>
    <mergeCell ref="P5:P7"/>
    <mergeCell ref="F8:F10"/>
    <mergeCell ref="H8:H10"/>
    <mergeCell ref="M8:M10"/>
    <mergeCell ref="M2:M4"/>
    <mergeCell ref="N2:N4"/>
    <mergeCell ref="P2:P4"/>
    <mergeCell ref="Q2:Q19"/>
    <mergeCell ref="N8:N10"/>
    <mergeCell ref="P8:P10"/>
    <mergeCell ref="M11:M13"/>
    <mergeCell ref="N11:N13"/>
    <mergeCell ref="P11:P13"/>
    <mergeCell ref="M14:M16"/>
    <mergeCell ref="J2:J19"/>
    <mergeCell ref="K2:K19"/>
    <mergeCell ref="F11:F13"/>
    <mergeCell ref="H11:H13"/>
    <mergeCell ref="F14:F16"/>
    <mergeCell ref="G14:G19"/>
    <mergeCell ref="H14:H16"/>
    <mergeCell ref="A2:A19"/>
    <mergeCell ref="B2:B19"/>
    <mergeCell ref="C2:C19"/>
    <mergeCell ref="E2:E19"/>
    <mergeCell ref="F2:F4"/>
    <mergeCell ref="H2:H4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ANTSZ</dc:creator>
  <cp:keywords/>
  <dc:description/>
  <cp:lastModifiedBy>Varga István</cp:lastModifiedBy>
  <cp:lastPrinted>2017-11-10T08:40:33Z</cp:lastPrinted>
  <dcterms:created xsi:type="dcterms:W3CDTF">2009-05-07T20:12:26Z</dcterms:created>
  <dcterms:modified xsi:type="dcterms:W3CDTF">2017-11-10T08:51:10Z</dcterms:modified>
  <cp:category/>
  <cp:version/>
  <cp:contentType/>
  <cp:contentStatus/>
</cp:coreProperties>
</file>